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4"/>
  </bookViews>
  <sheets>
    <sheet name="Титул" sheetId="1" r:id="rId1"/>
    <sheet name="сад 26" sheetId="2" r:id="rId2"/>
    <sheet name="Сведения" sheetId="3" r:id="rId3"/>
    <sheet name="II раздел" sheetId="4" r:id="rId4"/>
    <sheet name="Показатели" sheetId="5" r:id="rId5"/>
  </sheets>
  <definedNames>
    <definedName name="APPT" localSheetId="1">'сад 26'!#REF!</definedName>
    <definedName name="FIO" localSheetId="1">'сад 26'!#REF!</definedName>
    <definedName name="SIGN" localSheetId="1">'сад 26'!#REF!</definedName>
    <definedName name="_xlnm.Print_Area" localSheetId="4">'Показатели'!$A$1:$H$83</definedName>
    <definedName name="_xlnm.Print_Area" localSheetId="1">'сад 26'!$A$1:$Y$40</definedName>
    <definedName name="_xlnm.Print_Area" localSheetId="2">'Сведения'!$A$1:$G$69</definedName>
  </definedNames>
  <calcPr fullCalcOnLoad="1"/>
</workbook>
</file>

<file path=xl/sharedStrings.xml><?xml version="1.0" encoding="utf-8"?>
<sst xmlns="http://schemas.openxmlformats.org/spreadsheetml/2006/main" count="706" uniqueCount="361">
  <si>
    <t>Бюджетополучатель</t>
  </si>
  <si>
    <t>КФСР</t>
  </si>
  <si>
    <t>КЦСР</t>
  </si>
  <si>
    <t>КВР</t>
  </si>
  <si>
    <t>КОСГУ</t>
  </si>
  <si>
    <t>КВСР</t>
  </si>
  <si>
    <t>Доп. ФК</t>
  </si>
  <si>
    <t>Доп. ЭК</t>
  </si>
  <si>
    <t>Доп. КР</t>
  </si>
  <si>
    <t>0701</t>
  </si>
  <si>
    <t>4208210</t>
  </si>
  <si>
    <t>611</t>
  </si>
  <si>
    <t>241</t>
  </si>
  <si>
    <t>429</t>
  </si>
  <si>
    <t>000</t>
  </si>
  <si>
    <t>201</t>
  </si>
  <si>
    <t>203</t>
  </si>
  <si>
    <t>221</t>
  </si>
  <si>
    <t>291</t>
  </si>
  <si>
    <t>293</t>
  </si>
  <si>
    <t>294</t>
  </si>
  <si>
    <t>341</t>
  </si>
  <si>
    <t>342</t>
  </si>
  <si>
    <t>720</t>
  </si>
  <si>
    <t>730</t>
  </si>
  <si>
    <t>740</t>
  </si>
  <si>
    <t>300</t>
  </si>
  <si>
    <t>Исполнитель</t>
  </si>
  <si>
    <t>212</t>
  </si>
  <si>
    <t>222</t>
  </si>
  <si>
    <t>225</t>
  </si>
  <si>
    <t>226</t>
  </si>
  <si>
    <t>290</t>
  </si>
  <si>
    <t>310</t>
  </si>
  <si>
    <t>340</t>
  </si>
  <si>
    <t>Утверждаю:</t>
  </si>
  <si>
    <t>(наименование должности лица, утверждающего документ)</t>
  </si>
  <si>
    <t>Управление образования администрации города Троицка</t>
  </si>
  <si>
    <t>(наименование органа, осуществляющего функции и полномочия учредителя)</t>
  </si>
  <si>
    <t>(подпись)</t>
  </si>
  <si>
    <t>(расшифровка подписи)</t>
  </si>
  <si>
    <t>Коды</t>
  </si>
  <si>
    <t>Форма по ОКУД</t>
  </si>
  <si>
    <t>Дата</t>
  </si>
  <si>
    <t xml:space="preserve">Муниципальное учреждение </t>
  </si>
  <si>
    <t>по ОКПО</t>
  </si>
  <si>
    <t>ИНН/КПП</t>
  </si>
  <si>
    <t>Дата представления предыдущих сведений</t>
  </si>
  <si>
    <t>Наименование бюджета</t>
  </si>
  <si>
    <t>Троицкий городской округ</t>
  </si>
  <si>
    <t>по ОКАТО</t>
  </si>
  <si>
    <t>Наименование органа, осуществляющего функции и полномочия учредителя</t>
  </si>
  <si>
    <t>Глава по БК</t>
  </si>
  <si>
    <t>Наименование органа, осуществляющего ведение лицевого счета по иным субсидиям</t>
  </si>
  <si>
    <t>Финансовое управление города Троицка</t>
  </si>
  <si>
    <t>Единица измерения: руб.(с точностью до второго десятичного знака)</t>
  </si>
  <si>
    <t>по ОКЕИ</t>
  </si>
  <si>
    <t>Наименование иностранной валюты</t>
  </si>
  <si>
    <t>по ОКВ</t>
  </si>
  <si>
    <t>Наименование субсидии</t>
  </si>
  <si>
    <t>Код субсидии</t>
  </si>
  <si>
    <t>Код КОСГУ</t>
  </si>
  <si>
    <t>Планируемые</t>
  </si>
  <si>
    <t>код</t>
  </si>
  <si>
    <t>сумма</t>
  </si>
  <si>
    <t>поступления</t>
  </si>
  <si>
    <t>выплаты</t>
  </si>
  <si>
    <t>100</t>
  </si>
  <si>
    <t>180</t>
  </si>
  <si>
    <t>211</t>
  </si>
  <si>
    <t>213</t>
  </si>
  <si>
    <t>223</t>
  </si>
  <si>
    <t xml:space="preserve">290 </t>
  </si>
  <si>
    <t>Субсидия на иные цели</t>
  </si>
  <si>
    <t>200</t>
  </si>
  <si>
    <t>Доходы от оказания услуг учреждениями, находящимися в ведении органов местного самоуправления городских округов</t>
  </si>
  <si>
    <t>не указан</t>
  </si>
  <si>
    <t>130</t>
  </si>
  <si>
    <t>Всего</t>
  </si>
  <si>
    <t>Руководитель _____________________________________</t>
  </si>
  <si>
    <t xml:space="preserve">                                     (подпись)</t>
  </si>
  <si>
    <t>Главный бухгалтер _________________________________</t>
  </si>
  <si>
    <t>Т.Е. Тартыжева</t>
  </si>
  <si>
    <t>Ответственный
исполнитель ____________</t>
  </si>
  <si>
    <t>Л.Ю.Томотолова 2-64-44</t>
  </si>
  <si>
    <t xml:space="preserve">                          (должность)        </t>
  </si>
  <si>
    <t>(подпись)(расшифровка)(телефон)</t>
  </si>
  <si>
    <t>III. Показатели по поступлениям и выплатам учреждения</t>
  </si>
  <si>
    <t>Наименование показателя</t>
  </si>
  <si>
    <t xml:space="preserve">Код
по бюджетной классификации
</t>
  </si>
  <si>
    <t>В том числе</t>
  </si>
  <si>
    <t>прогнозируемый период</t>
  </si>
  <si>
    <t>операции
по лицевым счетам, открытым
в Финансовом управлении</t>
  </si>
  <si>
    <t xml:space="preserve">операции
по счетам, открытым
в кредитных организациях
</t>
  </si>
  <si>
    <t>Планируемый остаток средств на начало планируемого года</t>
  </si>
  <si>
    <t>Х</t>
  </si>
  <si>
    <t>Поступления, всего:</t>
  </si>
  <si>
    <t>в том числе:</t>
  </si>
  <si>
    <t>Целевые субсидии:</t>
  </si>
  <si>
    <t>Наказы избирателей</t>
  </si>
  <si>
    <t>Доплаты воспитателям</t>
  </si>
  <si>
    <t>ДЦП "Об энергосбережении и повышении энергетической эффективности"</t>
  </si>
  <si>
    <t>ДЦП "Программа по реализации национального проекта "Образование"</t>
  </si>
  <si>
    <t>ДЦП "Развитие дошкольного образования"</t>
  </si>
  <si>
    <t>ДЦП "Развитие дошкольного образования" (Учебно -методическая литература)</t>
  </si>
  <si>
    <t>Бюджетные инвестиции</t>
  </si>
  <si>
    <t>Поступления от оказания учреждением услуг (выполнения работ), предоставление которых для физических и юридических лиц осуществляется на платной основе, всего</t>
  </si>
  <si>
    <t>Поступления от иной приносящей доход деятельности, всего: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</si>
  <si>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</si>
  <si>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</si>
  <si>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</si>
  <si>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210</t>
  </si>
  <si>
    <t>из них:</t>
  </si>
  <si>
    <t>Заработная плата</t>
  </si>
  <si>
    <t>Прочие выплаты</t>
  </si>
  <si>
    <t>212 330</t>
  </si>
  <si>
    <t>Начисления на выплаты по оплате труда</t>
  </si>
  <si>
    <t>Оплата работ, услуг, всего</t>
  </si>
  <si>
    <t>220</t>
  </si>
  <si>
    <t>Услуги связи</t>
  </si>
  <si>
    <t>Транспортные услуги</t>
  </si>
  <si>
    <t>Коммунальные услуги</t>
  </si>
  <si>
    <t xml:space="preserve">Тепловая энергия </t>
  </si>
  <si>
    <t>223 720</t>
  </si>
  <si>
    <t>Тепловая энергия на подогрев ГВС в летний период</t>
  </si>
  <si>
    <t>223 725</t>
  </si>
  <si>
    <t>Электрическая энергия</t>
  </si>
  <si>
    <t>223 730</t>
  </si>
  <si>
    <t>Водоснабжение и водоотведение</t>
  </si>
  <si>
    <t>223 740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</si>
  <si>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</si>
  <si>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</si>
  <si>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</si>
  <si>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организациям, всего</t>
  </si>
  <si>
    <t>Безвозмездные перечисления государственным и муниципальным организациям</t>
  </si>
  <si>
    <t>Социальное обеспечение, всего</t>
  </si>
  <si>
    <t>Прочие расходы</t>
  </si>
  <si>
    <t>Налог на имущество</t>
  </si>
  <si>
    <t>290 291</t>
  </si>
  <si>
    <t>Плата за загрязнение окружающей среды</t>
  </si>
  <si>
    <t>290 293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</si>
  <si>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</si>
  <si>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</si>
  <si>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</si>
  <si>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</si>
  <si>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</si>
  <si>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Продукты питания</t>
  </si>
  <si>
    <t xml:space="preserve">340 341 </t>
  </si>
  <si>
    <t>Медикаменты, перевязочные средства и прочие лечебные расходы</t>
  </si>
  <si>
    <t>340 342</t>
  </si>
  <si>
    <t>Мягкий инвентарь</t>
  </si>
  <si>
    <t>340 346</t>
  </si>
  <si>
    <t>Поступление финансовых активов, всего</t>
  </si>
  <si>
    <t>Справочно:</t>
  </si>
  <si>
    <t>Объем публичных обязательств, всего</t>
  </si>
  <si>
    <t>Руководитель учреждения</t>
  </si>
  <si>
    <t>Главный бухгалтер учреждения</t>
  </si>
  <si>
    <t>Л.Ю. Томотолова</t>
  </si>
  <si>
    <t>Обеспечение комплексной безопасности муниципальных образовательных учреждений</t>
  </si>
  <si>
    <t>Земельный налог</t>
  </si>
  <si>
    <t>290 294</t>
  </si>
  <si>
    <t>Приложение</t>
  </si>
  <si>
    <t>к Порядку составления и утверждения плана</t>
  </si>
  <si>
    <t>финансово-хозяйственной деятельности</t>
  </si>
  <si>
    <t>муниципальны учреждений</t>
  </si>
  <si>
    <t>города Троицка</t>
  </si>
  <si>
    <t>УТВЕРЖДАЮ</t>
  </si>
  <si>
    <t>"</t>
  </si>
  <si>
    <t xml:space="preserve"> г.</t>
  </si>
  <si>
    <t xml:space="preserve">План </t>
  </si>
  <si>
    <t>на 20</t>
  </si>
  <si>
    <t xml:space="preserve"> год</t>
  </si>
  <si>
    <t>Наименование муниципального учреждения</t>
  </si>
  <si>
    <t>Наименование органа, осуществляющего</t>
  </si>
  <si>
    <t>функции и полномочия учредителя</t>
  </si>
  <si>
    <t>Администрация города Троицка</t>
  </si>
  <si>
    <t>Адрес фактического местонахождения</t>
  </si>
  <si>
    <t>муниципального бюджетного учреждения</t>
  </si>
  <si>
    <t>Единица измерения: руб.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</si>
  <si>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</si>
  <si>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учреждения:</t>
  </si>
  <si>
    <t>Создание условий для реализации гражданами Российской Федерации гарантированного государством права на получение общедоступного дошкольного образования</t>
  </si>
  <si>
    <t>1.2. Виды деятельности муниципального бюджетного учреждения:</t>
  </si>
  <si>
    <t>ОКВЭД 80.10.1 Дошкольное образование</t>
  </si>
  <si>
    <t>1.3. Перечень услуг (работ), осуществляемых на платной основе:</t>
  </si>
  <si>
    <t>Услуги предоставляются бесплатно</t>
  </si>
  <si>
    <t>II. Показатели финансового состояния учреждения</t>
  </si>
  <si>
    <t>Сумма</t>
  </si>
  <si>
    <t>I. Нефинансовые активы, всего:</t>
  </si>
  <si>
    <t>1.1. Общая балансовая стоимость недвижимого муниципального имущества, всего</t>
  </si>
  <si>
    <t>1.1.1. Стоимость имущества, закрепленного собственником имущества за муниципальным учреждением на праве оперативного управления</t>
  </si>
  <si>
    <t>1.1.2. Стоимость имущества, приобретенного муниципальным  учреждением за счет выделенных собственником имущества учреждения средств</t>
  </si>
  <si>
    <t>1.1.3. Стоимость имущества, приобретенного муниципальным учреждением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</si>
  <si>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</si>
  <si>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</si>
  <si>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</si>
  <si>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</si>
  <si>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</t>
  </si>
  <si>
    <t>2.1. Дебиторская задолженность по доходам, полученным за счет средств муниципального бюджета</t>
  </si>
  <si>
    <t>2.2. Дебиторская задолженность по выданным авансам, полученным за счет средств муниципального бюджета, всего:</t>
  </si>
  <si>
    <t>в том числе по статьям расходов: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</si>
  <si>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</si>
  <si>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</si>
  <si>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</si>
  <si>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</si>
  <si>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</si>
  <si>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</si>
  <si>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</si>
  <si>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</si>
  <si>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</si>
  <si>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</si>
  <si>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</si>
  <si>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</si>
  <si>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</si>
  <si>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2.3.3. по выданным авансам на коммунальные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</si>
  <si>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</si>
  <si>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</si>
  <si>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</si>
  <si>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</si>
  <si>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2.3.8. по выданным авансам на приобретение непроизведенных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</si>
  <si>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</si>
  <si>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</si>
  <si>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III. Обязательства, всего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</si>
  <si>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</si>
  <si>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средств муниципального бюджета, всего: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</si>
  <si>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</si>
  <si>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</si>
  <si>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</si>
  <si>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</si>
  <si>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</si>
  <si>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</si>
  <si>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</si>
  <si>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</si>
  <si>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</si>
  <si>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</si>
  <si>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</si>
  <si>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</si>
  <si>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</si>
  <si>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</si>
  <si>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</si>
  <si>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</si>
  <si>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</si>
  <si>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</si>
  <si>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</si>
  <si>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</si>
  <si>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</si>
  <si>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</si>
  <si>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</si>
  <si>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</si>
  <si>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</si>
  <si>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</si>
  <si>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</si>
  <si>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Развитие и поддержка системы образования в г. Троицке (Обеспечение доступа к сети интернет)</t>
  </si>
  <si>
    <t>062</t>
  </si>
  <si>
    <t>144</t>
  </si>
  <si>
    <t>15</t>
  </si>
  <si>
    <t>Ассигнования 2015  год</t>
  </si>
  <si>
    <t>остаток на 01.01.2015</t>
  </si>
  <si>
    <t>"     " ____________ 2015г.</t>
  </si>
  <si>
    <t>Сведения об операциях с целевыми субсидиями, предоставленными муниципальному учреждению на 2015г.</t>
  </si>
  <si>
    <t>2016 г</t>
  </si>
  <si>
    <t>2017 г.</t>
  </si>
  <si>
    <t>Разрешенный к использованию остаток субсидий прошлых лет на начало 2015г.</t>
  </si>
  <si>
    <t>741</t>
  </si>
  <si>
    <t>750</t>
  </si>
  <si>
    <t>224 741</t>
  </si>
  <si>
    <t>225 750</t>
  </si>
  <si>
    <t>346</t>
  </si>
  <si>
    <t>721</t>
  </si>
  <si>
    <t>224 721</t>
  </si>
  <si>
    <t>МЗ</t>
  </si>
  <si>
    <t>311</t>
  </si>
  <si>
    <t>Муниципальное бюджетное дошкольное образовательное учреждение "Детский  сад № 26"</t>
  </si>
  <si>
    <t>Челябинская область, город Троицк, 10 квартал</t>
  </si>
  <si>
    <t>7418012340/ 742401001</t>
  </si>
  <si>
    <t>МБДОУ "Детский сад № 26"</t>
  </si>
  <si>
    <t>7418012340 / 742401001</t>
  </si>
  <si>
    <t>МБДОУ "Детский сад N26"</t>
  </si>
  <si>
    <t>ЦС</t>
  </si>
  <si>
    <t>0709</t>
  </si>
  <si>
    <t>7952800</t>
  </si>
  <si>
    <t>612</t>
  </si>
  <si>
    <t>7366,49</t>
  </si>
  <si>
    <t>4301,15</t>
  </si>
  <si>
    <t>600</t>
  </si>
  <si>
    <t>561,22</t>
  </si>
  <si>
    <t>0,01</t>
  </si>
  <si>
    <t>607,89</t>
  </si>
  <si>
    <t>1250</t>
  </si>
  <si>
    <t>1347,68</t>
  </si>
  <si>
    <t>794,22</t>
  </si>
  <si>
    <t>3234,69</t>
  </si>
  <si>
    <t>Т.И.Киппер</t>
  </si>
  <si>
    <t>06.02.2015</t>
  </si>
  <si>
    <t>-6571,58</t>
  </si>
  <si>
    <t>-6307,11</t>
  </si>
  <si>
    <t>6653,8</t>
  </si>
  <si>
    <t>1900</t>
  </si>
  <si>
    <t>Прочие доходы</t>
  </si>
  <si>
    <t>4903,72</t>
  </si>
  <si>
    <t>-578,83</t>
  </si>
  <si>
    <t>Субсидия на выполнение муниципального задания местный бюджет</t>
  </si>
  <si>
    <t>Субсидия на выполнение муниципального задания мобластной бюджет</t>
  </si>
  <si>
    <t>Субсидии на выполнение муниципального задания местный бюджет</t>
  </si>
  <si>
    <t>Субсидии на выполнение муниципального задания областной бюджет</t>
  </si>
  <si>
    <t>211 144</t>
  </si>
  <si>
    <t>213 144</t>
  </si>
  <si>
    <t>310 144</t>
  </si>
  <si>
    <t>03.03.2015</t>
  </si>
  <si>
    <t>144 212</t>
  </si>
  <si>
    <t>580,23</t>
  </si>
  <si>
    <t>-580,23</t>
  </si>
  <si>
    <t>212 144</t>
  </si>
  <si>
    <t>Начальник Управления образования администрации города Троицка</t>
  </si>
  <si>
    <t>О.А.Копылова</t>
  </si>
  <si>
    <t>340 341</t>
  </si>
  <si>
    <t>Компенсация части платы, взимаемой с родителей</t>
  </si>
  <si>
    <t>27.04.2015</t>
  </si>
  <si>
    <t>1004</t>
  </si>
  <si>
    <t>6040204</t>
  </si>
  <si>
    <t>5</t>
  </si>
  <si>
    <t>111</t>
  </si>
  <si>
    <t>5452</t>
  </si>
  <si>
    <t>262</t>
  </si>
  <si>
    <t>578,83</t>
  </si>
  <si>
    <t>-200</t>
  </si>
  <si>
    <t>-378,83</t>
  </si>
  <si>
    <t>17.06.2015</t>
  </si>
  <si>
    <t>7952000</t>
  </si>
  <si>
    <t>4208220</t>
  </si>
  <si>
    <t>Компенсация</t>
  </si>
  <si>
    <t>Развитие дошкольного образования 9компенсация)</t>
  </si>
  <si>
    <t>наказы избирателей</t>
  </si>
  <si>
    <t>29.06.2015</t>
  </si>
  <si>
    <t>3000</t>
  </si>
  <si>
    <t>-3000</t>
  </si>
  <si>
    <t>01.07.2015</t>
  </si>
  <si>
    <t>-9033,73</t>
  </si>
  <si>
    <t>09.07.2015</t>
  </si>
  <si>
    <t>-154277,27</t>
  </si>
  <si>
    <t>-46591,74</t>
  </si>
  <si>
    <t>27.08.2015</t>
  </si>
  <si>
    <t>41083,81</t>
  </si>
  <si>
    <t>732,39</t>
  </si>
  <si>
    <t>-465,81</t>
  </si>
  <si>
    <t>56507,25</t>
  </si>
  <si>
    <t>7951800</t>
  </si>
  <si>
    <t>408</t>
  </si>
  <si>
    <t>Развитие и поддержка системы образования в г. Троицке</t>
  </si>
  <si>
    <t>03.09.2015</t>
  </si>
  <si>
    <t>15.09.2015</t>
  </si>
  <si>
    <t>4</t>
  </si>
  <si>
    <t>411</t>
  </si>
  <si>
    <t>24.09.2015</t>
  </si>
  <si>
    <t>01</t>
  </si>
  <si>
    <t>октября</t>
  </si>
  <si>
    <t>01.10.2015</t>
  </si>
  <si>
    <t>206888</t>
  </si>
  <si>
    <t>-158900,16</t>
  </si>
  <si>
    <t>-47987,84</t>
  </si>
  <si>
    <t>от "01 " октября 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</si>
</sst>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50">
    <font>
      <sz val="10"/>
      <name val="Arial"/>
      <family val="0"/>
    </font>
    <font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sz val="7"/>
      <name val="Arial"/>
      <family val="0"/>
    </font>
    <font>
      <b/>
      <sz val="9"/>
      <name val="MS Sans Serif"/>
      <family val="2"/>
    </font>
    <font>
      <b/>
      <sz val="9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name val="Arial Cyr"/>
      <family val="0"/>
    </font>
    <font>
      <sz val="11"/>
      <name val="Arial"/>
      <family val="0"/>
    </font>
    <font>
      <sz val="9"/>
      <name val="Arial Cyr"/>
      <family val="0"/>
    </font>
    <font>
      <sz val="9"/>
      <name val="Arial"/>
      <family val="0"/>
    </font>
    <font>
      <sz val="10"/>
      <color indexed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63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6"/>
      <name val="Arial"/>
      <family val="0"/>
    </font>
    <font>
      <b/>
      <sz val="12"/>
      <name val="Times New Roman"/>
      <family val="1"/>
    </font>
    <font>
      <b/>
      <sz val="12"/>
      <name val="Arial"/>
      <family val="2"/>
    </font>
    <font>
      <b/>
      <sz val="8"/>
      <name val="Arial Cyr"/>
      <family val="0"/>
    </font>
    <font>
      <sz val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26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49" fontId="6" fillId="24" borderId="10" xfId="0" applyNumberFormat="1" applyFont="1" applyFill="1" applyBorder="1" applyAlignment="1">
      <alignment horizontal="center" vertical="center" wrapText="1"/>
    </xf>
    <xf numFmtId="49" fontId="6" fillId="24" borderId="11" xfId="0" applyNumberFormat="1" applyFont="1" applyFill="1" applyBorder="1" applyAlignment="1">
      <alignment horizontal="center" vertical="center" wrapText="1"/>
    </xf>
    <xf numFmtId="49" fontId="6" fillId="24" borderId="12" xfId="0" applyNumberFormat="1" applyFont="1" applyFill="1" applyBorder="1" applyAlignment="1">
      <alignment horizontal="left" vertical="center" wrapText="1"/>
    </xf>
    <xf numFmtId="4" fontId="6" fillId="24" borderId="10" xfId="0" applyNumberFormat="1" applyFont="1" applyFill="1" applyBorder="1" applyAlignment="1">
      <alignment horizontal="right" vertical="center" wrapText="1"/>
    </xf>
    <xf numFmtId="49" fontId="5" fillId="24" borderId="13" xfId="0" applyNumberFormat="1" applyFont="1" applyFill="1" applyBorder="1" applyAlignment="1">
      <alignment horizontal="left" vertical="center" wrapText="1"/>
    </xf>
    <xf numFmtId="49" fontId="5" fillId="24" borderId="13" xfId="0" applyNumberFormat="1" applyFont="1" applyFill="1" applyBorder="1" applyAlignment="1">
      <alignment horizontal="center" vertical="center" wrapText="1"/>
    </xf>
    <xf numFmtId="49" fontId="5" fillId="24" borderId="14" xfId="0" applyNumberFormat="1" applyFont="1" applyFill="1" applyBorder="1" applyAlignment="1">
      <alignment horizontal="center" vertical="center" wrapText="1"/>
    </xf>
    <xf numFmtId="4" fontId="5" fillId="24" borderId="10" xfId="0" applyNumberFormat="1" applyFont="1" applyFill="1" applyBorder="1" applyAlignment="1">
      <alignment horizontal="right" vertical="center" wrapText="1"/>
    </xf>
    <xf numFmtId="0" fontId="0" fillId="0" borderId="15" xfId="0" applyBorder="1" applyAlignment="1">
      <alignment/>
    </xf>
    <xf numFmtId="0" fontId="7" fillId="0" borderId="16" xfId="0" applyFont="1" applyBorder="1" applyAlignment="1">
      <alignment horizontal="right"/>
    </xf>
    <xf numFmtId="0" fontId="0" fillId="0" borderId="17" xfId="0" applyBorder="1" applyAlignment="1">
      <alignment/>
    </xf>
    <xf numFmtId="0" fontId="7" fillId="0" borderId="18" xfId="0" applyFont="1" applyBorder="1" applyAlignment="1">
      <alignment horizontal="right"/>
    </xf>
    <xf numFmtId="0" fontId="0" fillId="0" borderId="19" xfId="0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18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20" xfId="0" applyFont="1" applyBorder="1" applyAlignment="1">
      <alignment horizontal="right"/>
    </xf>
    <xf numFmtId="0" fontId="0" fillId="0" borderId="21" xfId="0" applyBorder="1" applyAlignment="1">
      <alignment/>
    </xf>
    <xf numFmtId="0" fontId="7" fillId="0" borderId="0" xfId="0" applyFont="1" applyBorder="1" applyAlignment="1">
      <alignment horizontal="right"/>
    </xf>
    <xf numFmtId="49" fontId="11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left" wrapText="1"/>
    </xf>
    <xf numFmtId="49" fontId="13" fillId="0" borderId="10" xfId="0" applyNumberFormat="1" applyFont="1" applyBorder="1" applyAlignment="1">
      <alignment horizontal="center" wrapText="1"/>
    </xf>
    <xf numFmtId="49" fontId="14" fillId="0" borderId="10" xfId="0" applyNumberFormat="1" applyFont="1" applyBorder="1" applyAlignment="1">
      <alignment horizontal="center" wrapText="1"/>
    </xf>
    <xf numFmtId="4" fontId="15" fillId="0" borderId="10" xfId="0" applyNumberFormat="1" applyFont="1" applyBorder="1" applyAlignment="1">
      <alignment horizontal="right" wrapText="1"/>
    </xf>
    <xf numFmtId="0" fontId="16" fillId="0" borderId="10" xfId="0" applyFont="1" applyBorder="1" applyAlignment="1">
      <alignment/>
    </xf>
    <xf numFmtId="4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/>
    </xf>
    <xf numFmtId="4" fontId="15" fillId="0" borderId="10" xfId="0" applyNumberFormat="1" applyFont="1" applyFill="1" applyBorder="1" applyAlignment="1">
      <alignment horizontal="right" vertical="center" wrapText="1"/>
    </xf>
    <xf numFmtId="43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left" wrapText="1"/>
    </xf>
    <xf numFmtId="49" fontId="15" fillId="0" borderId="10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right" vertical="center" wrapText="1"/>
    </xf>
    <xf numFmtId="0" fontId="15" fillId="0" borderId="10" xfId="0" applyFont="1" applyBorder="1" applyAlignment="1">
      <alignment/>
    </xf>
    <xf numFmtId="43" fontId="15" fillId="0" borderId="10" xfId="60" applyFont="1" applyBorder="1" applyAlignment="1">
      <alignment horizontal="right"/>
    </xf>
    <xf numFmtId="4" fontId="15" fillId="0" borderId="10" xfId="0" applyNumberFormat="1" applyFont="1" applyBorder="1" applyAlignment="1">
      <alignment horizontal="right" wrapText="1"/>
    </xf>
    <xf numFmtId="0" fontId="19" fillId="0" borderId="0" xfId="0" applyFont="1" applyAlignment="1">
      <alignment wrapText="1"/>
    </xf>
    <xf numFmtId="0" fontId="7" fillId="0" borderId="0" xfId="0" applyFont="1" applyAlignment="1">
      <alignment/>
    </xf>
    <xf numFmtId="4" fontId="0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1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wrapText="1"/>
    </xf>
    <xf numFmtId="0" fontId="22" fillId="0" borderId="22" xfId="0" applyFont="1" applyBorder="1" applyAlignment="1">
      <alignment horizontal="left" vertical="top" wrapText="1"/>
    </xf>
    <xf numFmtId="49" fontId="22" fillId="0" borderId="11" xfId="0" applyNumberFormat="1" applyFont="1" applyBorder="1" applyAlignment="1">
      <alignment horizontal="center" vertical="top"/>
    </xf>
    <xf numFmtId="4" fontId="22" fillId="0" borderId="11" xfId="0" applyNumberFormat="1" applyFont="1" applyBorder="1" applyAlignment="1">
      <alignment horizontal="center" vertical="top"/>
    </xf>
    <xf numFmtId="4" fontId="22" fillId="0" borderId="10" xfId="0" applyNumberFormat="1" applyFont="1" applyBorder="1" applyAlignment="1">
      <alignment horizontal="center" vertical="top"/>
    </xf>
    <xf numFmtId="0" fontId="21" fillId="0" borderId="22" xfId="0" applyFont="1" applyBorder="1" applyAlignment="1">
      <alignment horizontal="left" vertical="top" wrapText="1"/>
    </xf>
    <xf numFmtId="49" fontId="21" fillId="0" borderId="11" xfId="0" applyNumberFormat="1" applyFont="1" applyBorder="1" applyAlignment="1">
      <alignment horizontal="center" vertical="top"/>
    </xf>
    <xf numFmtId="4" fontId="21" fillId="0" borderId="11" xfId="0" applyNumberFormat="1" applyFont="1" applyBorder="1" applyAlignment="1">
      <alignment horizontal="center" vertical="top"/>
    </xf>
    <xf numFmtId="4" fontId="22" fillId="0" borderId="0" xfId="0" applyNumberFormat="1" applyFont="1" applyAlignment="1">
      <alignment/>
    </xf>
    <xf numFmtId="0" fontId="23" fillId="0" borderId="11" xfId="0" applyFont="1" applyBorder="1" applyAlignment="1">
      <alignment horizontal="center" wrapText="1"/>
    </xf>
    <xf numFmtId="0" fontId="23" fillId="0" borderId="22" xfId="0" applyFont="1" applyBorder="1" applyAlignment="1">
      <alignment horizontal="left" vertical="top" wrapText="1"/>
    </xf>
    <xf numFmtId="49" fontId="23" fillId="0" borderId="11" xfId="0" applyNumberFormat="1" applyFont="1" applyBorder="1" applyAlignment="1">
      <alignment horizontal="center" vertical="top"/>
    </xf>
    <xf numFmtId="4" fontId="23" fillId="0" borderId="11" xfId="0" applyNumberFormat="1" applyFont="1" applyBorder="1" applyAlignment="1">
      <alignment horizontal="center" vertical="top"/>
    </xf>
    <xf numFmtId="4" fontId="23" fillId="0" borderId="10" xfId="0" applyNumberFormat="1" applyFont="1" applyBorder="1" applyAlignment="1">
      <alignment horizontal="center" vertical="top"/>
    </xf>
    <xf numFmtId="4" fontId="23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0" fontId="22" fillId="0" borderId="23" xfId="0" applyFont="1" applyBorder="1" applyAlignment="1">
      <alignment horizontal="center" wrapText="1"/>
    </xf>
    <xf numFmtId="49" fontId="22" fillId="0" borderId="23" xfId="0" applyNumberFormat="1" applyFont="1" applyBorder="1" applyAlignment="1">
      <alignment horizontal="center" vertical="top"/>
    </xf>
    <xf numFmtId="4" fontId="22" fillId="0" borderId="23" xfId="0" applyNumberFormat="1" applyFont="1" applyBorder="1" applyAlignment="1">
      <alignment horizontal="center" vertical="top"/>
    </xf>
    <xf numFmtId="0" fontId="21" fillId="0" borderId="11" xfId="0" applyFont="1" applyBorder="1" applyAlignment="1">
      <alignment horizontal="center" wrapText="1"/>
    </xf>
    <xf numFmtId="49" fontId="21" fillId="0" borderId="11" xfId="0" applyNumberFormat="1" applyFont="1" applyBorder="1" applyAlignment="1">
      <alignment horizontal="center" vertical="top" wrapText="1"/>
    </xf>
    <xf numFmtId="4" fontId="21" fillId="0" borderId="11" xfId="0" applyNumberFormat="1" applyFont="1" applyBorder="1" applyAlignment="1">
      <alignment horizontal="center" vertical="top" wrapText="1"/>
    </xf>
    <xf numFmtId="0" fontId="22" fillId="0" borderId="24" xfId="0" applyFont="1" applyBorder="1" applyAlignment="1">
      <alignment/>
    </xf>
    <xf numFmtId="0" fontId="22" fillId="0" borderId="24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4" fillId="0" borderId="25" xfId="0" applyFont="1" applyBorder="1" applyAlignment="1">
      <alignment horizontal="center" vertical="top"/>
    </xf>
    <xf numFmtId="0" fontId="24" fillId="0" borderId="25" xfId="0" applyFont="1" applyBorder="1" applyAlignment="1">
      <alignment vertical="top"/>
    </xf>
    <xf numFmtId="0" fontId="24" fillId="0" borderId="0" xfId="0" applyFont="1" applyBorder="1" applyAlignment="1">
      <alignment vertical="top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 vertical="top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24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5" fillId="0" borderId="0" xfId="0" applyFont="1" applyBorder="1" applyAlignment="1">
      <alignment/>
    </xf>
    <xf numFmtId="0" fontId="24" fillId="0" borderId="0" xfId="0" applyNumberFormat="1" applyFont="1" applyBorder="1" applyAlignment="1">
      <alignment horizontal="left"/>
    </xf>
    <xf numFmtId="0" fontId="22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49" fontId="22" fillId="0" borderId="0" xfId="0" applyNumberFormat="1" applyFont="1" applyBorder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Border="1" applyAlignment="1">
      <alignment horizontal="right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vertical="top"/>
    </xf>
    <xf numFmtId="49" fontId="22" fillId="0" borderId="0" xfId="0" applyNumberFormat="1" applyFont="1" applyFill="1" applyBorder="1" applyAlignment="1">
      <alignment/>
    </xf>
    <xf numFmtId="0" fontId="21" fillId="0" borderId="0" xfId="0" applyFont="1" applyAlignment="1">
      <alignment horizontal="right"/>
    </xf>
    <xf numFmtId="0" fontId="22" fillId="0" borderId="0" xfId="0" applyFont="1" applyAlignment="1">
      <alignment vertical="top"/>
    </xf>
    <xf numFmtId="0" fontId="22" fillId="0" borderId="0" xfId="0" applyFont="1" applyFill="1" applyAlignment="1">
      <alignment wrapText="1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49" fontId="22" fillId="0" borderId="0" xfId="0" applyNumberFormat="1" applyFont="1" applyFill="1" applyBorder="1" applyAlignment="1">
      <alignment vertical="center"/>
    </xf>
    <xf numFmtId="0" fontId="22" fillId="0" borderId="0" xfId="0" applyFont="1" applyAlignment="1">
      <alignment wrapText="1"/>
    </xf>
    <xf numFmtId="0" fontId="22" fillId="0" borderId="0" xfId="0" applyFont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Border="1" applyAlignment="1">
      <alignment wrapText="1"/>
    </xf>
    <xf numFmtId="49" fontId="22" fillId="0" borderId="0" xfId="0" applyNumberFormat="1" applyFont="1" applyFill="1" applyBorder="1" applyAlignment="1">
      <alignment horizontal="center" vertical="top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justify"/>
    </xf>
    <xf numFmtId="0" fontId="21" fillId="0" borderId="11" xfId="0" applyFont="1" applyBorder="1" applyAlignment="1">
      <alignment horizontal="left"/>
    </xf>
    <xf numFmtId="0" fontId="22" fillId="0" borderId="26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2" fillId="0" borderId="26" xfId="0" applyFont="1" applyBorder="1" applyAlignment="1">
      <alignment horizontal="left" wrapText="1" indent="2"/>
    </xf>
    <xf numFmtId="0" fontId="22" fillId="0" borderId="23" xfId="0" applyFont="1" applyBorder="1" applyAlignment="1">
      <alignment horizontal="left"/>
    </xf>
    <xf numFmtId="0" fontId="22" fillId="0" borderId="26" xfId="0" applyFont="1" applyBorder="1" applyAlignment="1">
      <alignment horizontal="left" wrapText="1" indent="4"/>
    </xf>
    <xf numFmtId="0" fontId="22" fillId="0" borderId="26" xfId="0" applyFont="1" applyBorder="1" applyAlignment="1">
      <alignment horizontal="left" wrapText="1" indent="3"/>
    </xf>
    <xf numFmtId="0" fontId="22" fillId="0" borderId="26" xfId="0" applyFont="1" applyBorder="1" applyAlignment="1">
      <alignment horizontal="left" wrapText="1"/>
    </xf>
    <xf numFmtId="4" fontId="22" fillId="24" borderId="11" xfId="0" applyNumberFormat="1" applyFont="1" applyFill="1" applyBorder="1" applyAlignment="1">
      <alignment horizontal="center" vertical="top"/>
    </xf>
    <xf numFmtId="0" fontId="22" fillId="24" borderId="22" xfId="0" applyFont="1" applyFill="1" applyBorder="1" applyAlignment="1">
      <alignment horizontal="left" vertical="top" wrapText="1"/>
    </xf>
    <xf numFmtId="49" fontId="22" fillId="24" borderId="11" xfId="0" applyNumberFormat="1" applyFont="1" applyFill="1" applyBorder="1" applyAlignment="1">
      <alignment horizontal="center" vertical="top"/>
    </xf>
    <xf numFmtId="49" fontId="44" fillId="0" borderId="10" xfId="0" applyNumberFormat="1" applyFont="1" applyBorder="1" applyAlignment="1">
      <alignment horizontal="left" wrapText="1"/>
    </xf>
    <xf numFmtId="0" fontId="22" fillId="0" borderId="27" xfId="0" applyFont="1" applyBorder="1" applyAlignment="1">
      <alignment/>
    </xf>
    <xf numFmtId="0" fontId="22" fillId="0" borderId="26" xfId="0" applyFont="1" applyBorder="1" applyAlignment="1">
      <alignment/>
    </xf>
    <xf numFmtId="0" fontId="0" fillId="24" borderId="0" xfId="0" applyFill="1" applyAlignment="1">
      <alignment/>
    </xf>
    <xf numFmtId="4" fontId="20" fillId="24" borderId="0" xfId="0" applyNumberFormat="1" applyFont="1" applyFill="1" applyAlignment="1">
      <alignment/>
    </xf>
    <xf numFmtId="0" fontId="5" fillId="3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9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49" fontId="5" fillId="24" borderId="12" xfId="0" applyNumberFormat="1" applyFont="1" applyFill="1" applyBorder="1" applyAlignment="1">
      <alignment horizontal="left" vertical="center" wrapText="1"/>
    </xf>
    <xf numFmtId="4" fontId="15" fillId="24" borderId="10" xfId="0" applyNumberFormat="1" applyFont="1" applyFill="1" applyBorder="1" applyAlignment="1">
      <alignment horizontal="right" wrapText="1"/>
    </xf>
    <xf numFmtId="0" fontId="15" fillId="24" borderId="10" xfId="0" applyFont="1" applyFill="1" applyBorder="1" applyAlignment="1">
      <alignment horizontal="right"/>
    </xf>
    <xf numFmtId="4" fontId="15" fillId="24" borderId="10" xfId="0" applyNumberFormat="1" applyFont="1" applyFill="1" applyBorder="1" applyAlignment="1">
      <alignment/>
    </xf>
    <xf numFmtId="49" fontId="5" fillId="24" borderId="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right" wrapText="1"/>
    </xf>
    <xf numFmtId="4" fontId="14" fillId="0" borderId="10" xfId="0" applyNumberFormat="1" applyFont="1" applyBorder="1" applyAlignment="1">
      <alignment horizontal="right" wrapText="1"/>
    </xf>
    <xf numFmtId="2" fontId="6" fillId="24" borderId="22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wrapText="1"/>
    </xf>
    <xf numFmtId="4" fontId="45" fillId="0" borderId="0" xfId="0" applyNumberFormat="1" applyFont="1" applyAlignment="1">
      <alignment/>
    </xf>
    <xf numFmtId="4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6" fillId="24" borderId="28" xfId="0" applyNumberFormat="1" applyFont="1" applyFill="1" applyBorder="1" applyAlignment="1">
      <alignment horizontal="center" vertical="center" wrapText="1"/>
    </xf>
    <xf numFmtId="49" fontId="46" fillId="24" borderId="12" xfId="0" applyNumberFormat="1" applyFont="1" applyFill="1" applyBorder="1" applyAlignment="1">
      <alignment horizontal="left" vertical="center" wrapText="1"/>
    </xf>
    <xf numFmtId="49" fontId="46" fillId="24" borderId="13" xfId="0" applyNumberFormat="1" applyFont="1" applyFill="1" applyBorder="1" applyAlignment="1">
      <alignment horizontal="center" vertical="center" wrapText="1"/>
    </xf>
    <xf numFmtId="49" fontId="46" fillId="24" borderId="14" xfId="0" applyNumberFormat="1" applyFont="1" applyFill="1" applyBorder="1" applyAlignment="1">
      <alignment horizontal="center" vertical="center" wrapText="1"/>
    </xf>
    <xf numFmtId="4" fontId="46" fillId="24" borderId="10" xfId="0" applyNumberFormat="1" applyFont="1" applyFill="1" applyBorder="1" applyAlignment="1">
      <alignment horizontal="right" vertical="center" wrapText="1"/>
    </xf>
    <xf numFmtId="49" fontId="46" fillId="24" borderId="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4" fontId="17" fillId="0" borderId="10" xfId="0" applyNumberFormat="1" applyFont="1" applyBorder="1" applyAlignment="1">
      <alignment/>
    </xf>
    <xf numFmtId="4" fontId="48" fillId="0" borderId="29" xfId="0" applyNumberFormat="1" applyFont="1" applyBorder="1" applyAlignment="1">
      <alignment horizontal="right" vertical="center" wrapText="1"/>
    </xf>
    <xf numFmtId="4" fontId="0" fillId="25" borderId="0" xfId="0" applyNumberFormat="1" applyFont="1" applyFill="1" applyAlignment="1">
      <alignment/>
    </xf>
    <xf numFmtId="49" fontId="49" fillId="0" borderId="13" xfId="0" applyNumberFormat="1" applyFont="1" applyBorder="1" applyAlignment="1">
      <alignment horizontal="left" vertical="center" wrapText="1"/>
    </xf>
    <xf numFmtId="49" fontId="49" fillId="0" borderId="13" xfId="0" applyNumberFormat="1" applyFont="1" applyBorder="1" applyAlignment="1">
      <alignment horizontal="center" vertical="center" wrapText="1"/>
    </xf>
    <xf numFmtId="4" fontId="49" fillId="0" borderId="13" xfId="0" applyNumberFormat="1" applyFont="1" applyBorder="1" applyAlignment="1">
      <alignment horizontal="right" vertical="center" wrapText="1"/>
    </xf>
    <xf numFmtId="49" fontId="15" fillId="0" borderId="10" xfId="60" applyNumberFormat="1" applyFont="1" applyBorder="1" applyAlignment="1">
      <alignment horizontal="right"/>
    </xf>
    <xf numFmtId="4" fontId="49" fillId="0" borderId="0" xfId="0" applyNumberFormat="1" applyFont="1" applyBorder="1" applyAlignment="1">
      <alignment horizontal="right" vertical="center" wrapText="1"/>
    </xf>
    <xf numFmtId="4" fontId="49" fillId="0" borderId="30" xfId="0" applyNumberFormat="1" applyFont="1" applyFill="1" applyBorder="1" applyAlignment="1">
      <alignment horizontal="right" vertical="center" wrapText="1"/>
    </xf>
    <xf numFmtId="2" fontId="15" fillId="0" borderId="10" xfId="60" applyNumberFormat="1" applyFont="1" applyBorder="1" applyAlignment="1">
      <alignment horizontal="right"/>
    </xf>
    <xf numFmtId="4" fontId="49" fillId="0" borderId="0" xfId="0" applyNumberFormat="1" applyFont="1" applyFill="1" applyBorder="1" applyAlignment="1">
      <alignment horizontal="right" vertical="center" wrapText="1"/>
    </xf>
    <xf numFmtId="4" fontId="5" fillId="24" borderId="15" xfId="0" applyNumberFormat="1" applyFont="1" applyFill="1" applyBorder="1" applyAlignment="1">
      <alignment horizontal="right" vertical="center" wrapText="1"/>
    </xf>
    <xf numFmtId="49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4" fontId="0" fillId="0" borderId="10" xfId="0" applyNumberFormat="1" applyBorder="1" applyAlignment="1">
      <alignment horizontal="right"/>
    </xf>
    <xf numFmtId="49" fontId="49" fillId="0" borderId="31" xfId="0" applyNumberFormat="1" applyFont="1" applyBorder="1" applyAlignment="1">
      <alignment horizontal="left" vertical="center" wrapText="1"/>
    </xf>
    <xf numFmtId="49" fontId="49" fillId="0" borderId="31" xfId="0" applyNumberFormat="1" applyFont="1" applyBorder="1" applyAlignment="1">
      <alignment horizontal="center" vertical="center" wrapText="1"/>
    </xf>
    <xf numFmtId="4" fontId="49" fillId="0" borderId="31" xfId="0" applyNumberFormat="1" applyFont="1" applyBorder="1" applyAlignment="1">
      <alignment horizontal="right" vertical="center" wrapText="1"/>
    </xf>
    <xf numFmtId="4" fontId="0" fillId="0" borderId="15" xfId="0" applyNumberForma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0" xfId="0" applyBorder="1" applyAlignment="1">
      <alignment/>
    </xf>
    <xf numFmtId="49" fontId="48" fillId="0" borderId="10" xfId="0" applyNumberFormat="1" applyFont="1" applyBorder="1" applyAlignment="1">
      <alignment horizontal="left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49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10" fillId="0" borderId="28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8" fillId="0" borderId="24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wrapText="1"/>
    </xf>
    <xf numFmtId="49" fontId="0" fillId="0" borderId="0" xfId="0" applyNumberFormat="1" applyAlignment="1">
      <alignment/>
    </xf>
    <xf numFmtId="0" fontId="24" fillId="0" borderId="0" xfId="0" applyFont="1" applyBorder="1" applyAlignment="1">
      <alignment horizontal="center" vertical="top"/>
    </xf>
    <xf numFmtId="0" fontId="22" fillId="0" borderId="0" xfId="0" applyFont="1" applyAlignment="1">
      <alignment horizontal="center"/>
    </xf>
    <xf numFmtId="0" fontId="22" fillId="0" borderId="24" xfId="0" applyFont="1" applyFill="1" applyBorder="1" applyAlignment="1">
      <alignment horizontal="center" wrapText="1"/>
    </xf>
    <xf numFmtId="0" fontId="24" fillId="0" borderId="0" xfId="0" applyFont="1" applyBorder="1" applyAlignment="1">
      <alignment horizontal="center" vertical="top" wrapText="1"/>
    </xf>
    <xf numFmtId="0" fontId="22" fillId="0" borderId="24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49" fontId="25" fillId="0" borderId="24" xfId="0" applyNumberFormat="1" applyFont="1" applyFill="1" applyBorder="1" applyAlignment="1">
      <alignment horizontal="left"/>
    </xf>
    <xf numFmtId="49" fontId="21" fillId="0" borderId="24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right"/>
    </xf>
    <xf numFmtId="49" fontId="21" fillId="0" borderId="24" xfId="0" applyNumberFormat="1" applyFont="1" applyFill="1" applyBorder="1" applyAlignment="1">
      <alignment horizontal="left"/>
    </xf>
    <xf numFmtId="49" fontId="22" fillId="0" borderId="24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right"/>
    </xf>
    <xf numFmtId="49" fontId="22" fillId="0" borderId="24" xfId="0" applyNumberFormat="1" applyFont="1" applyFill="1" applyBorder="1" applyAlignment="1">
      <alignment horizontal="left"/>
    </xf>
    <xf numFmtId="0" fontId="22" fillId="0" borderId="0" xfId="0" applyFont="1" applyFill="1" applyAlignment="1">
      <alignment horizontal="left" vertical="top" wrapText="1"/>
    </xf>
    <xf numFmtId="0" fontId="22" fillId="0" borderId="24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6" fillId="0" borderId="0" xfId="0" applyFont="1" applyFill="1" applyAlignment="1">
      <alignment horizontal="left" vertical="top" wrapText="1"/>
    </xf>
    <xf numFmtId="49" fontId="6" fillId="24" borderId="33" xfId="0" applyNumberFormat="1" applyFont="1" applyFill="1" applyBorder="1" applyAlignment="1">
      <alignment horizontal="center" vertical="center" wrapText="1"/>
    </xf>
    <xf numFmtId="49" fontId="6" fillId="24" borderId="22" xfId="0" applyNumberFormat="1" applyFont="1" applyFill="1" applyBorder="1" applyAlignment="1">
      <alignment horizontal="center" vertical="center" wrapText="1"/>
    </xf>
    <xf numFmtId="49" fontId="6" fillId="24" borderId="28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wrapText="1"/>
    </xf>
    <xf numFmtId="49" fontId="13" fillId="0" borderId="32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0" fillId="0" borderId="24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8" fillId="0" borderId="0" xfId="0" applyFont="1" applyBorder="1" applyAlignment="1">
      <alignment horizontal="left" wrapText="1"/>
    </xf>
    <xf numFmtId="0" fontId="8" fillId="0" borderId="0" xfId="0" applyFont="1" applyAlignment="1">
      <alignment horizontal="center" wrapText="1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9" fillId="0" borderId="25" xfId="0" applyFont="1" applyBorder="1" applyAlignment="1">
      <alignment horizontal="center"/>
    </xf>
    <xf numFmtId="0" fontId="22" fillId="0" borderId="22" xfId="0" applyFont="1" applyBorder="1" applyAlignment="1">
      <alignment horizontal="left" vertical="top" wrapText="1"/>
    </xf>
    <xf numFmtId="0" fontId="22" fillId="0" borderId="28" xfId="0" applyFont="1" applyBorder="1" applyAlignment="1">
      <alignment horizontal="left" vertical="top" wrapText="1"/>
    </xf>
    <xf numFmtId="4" fontId="22" fillId="0" borderId="11" xfId="0" applyNumberFormat="1" applyFont="1" applyFill="1" applyBorder="1" applyAlignment="1">
      <alignment horizontal="center" vertical="top"/>
    </xf>
    <xf numFmtId="4" fontId="22" fillId="0" borderId="22" xfId="0" applyNumberFormat="1" applyFont="1" applyFill="1" applyBorder="1" applyAlignment="1">
      <alignment horizontal="center" vertical="top"/>
    </xf>
    <xf numFmtId="4" fontId="22" fillId="0" borderId="28" xfId="0" applyNumberFormat="1" applyFont="1" applyFill="1" applyBorder="1" applyAlignment="1">
      <alignment horizontal="center" vertical="top"/>
    </xf>
    <xf numFmtId="0" fontId="22" fillId="0" borderId="24" xfId="0" applyFont="1" applyBorder="1" applyAlignment="1">
      <alignment horizontal="left" vertical="top" wrapText="1" indent="2"/>
    </xf>
    <xf numFmtId="0" fontId="22" fillId="0" borderId="34" xfId="0" applyFont="1" applyBorder="1" applyAlignment="1">
      <alignment horizontal="left" vertical="top" wrapText="1" indent="2"/>
    </xf>
    <xf numFmtId="4" fontId="22" fillId="0" borderId="23" xfId="0" applyNumberFormat="1" applyFont="1" applyFill="1" applyBorder="1" applyAlignment="1">
      <alignment horizontal="center" vertical="top"/>
    </xf>
    <xf numFmtId="4" fontId="22" fillId="0" borderId="25" xfId="0" applyNumberFormat="1" applyFont="1" applyFill="1" applyBorder="1" applyAlignment="1">
      <alignment horizontal="center" vertical="top"/>
    </xf>
    <xf numFmtId="4" fontId="22" fillId="0" borderId="35" xfId="0" applyNumberFormat="1" applyFont="1" applyFill="1" applyBorder="1" applyAlignment="1">
      <alignment horizontal="center" vertical="top"/>
    </xf>
    <xf numFmtId="0" fontId="21" fillId="0" borderId="22" xfId="0" applyFont="1" applyBorder="1" applyAlignment="1">
      <alignment horizontal="left" vertical="top" wrapText="1"/>
    </xf>
    <xf numFmtId="0" fontId="21" fillId="0" borderId="28" xfId="0" applyFont="1" applyBorder="1" applyAlignment="1">
      <alignment horizontal="left" vertical="top" wrapText="1"/>
    </xf>
    <xf numFmtId="4" fontId="21" fillId="0" borderId="11" xfId="0" applyNumberFormat="1" applyFont="1" applyFill="1" applyBorder="1" applyAlignment="1">
      <alignment horizontal="center" vertical="top"/>
    </xf>
    <xf numFmtId="4" fontId="21" fillId="0" borderId="22" xfId="0" applyNumberFormat="1" applyFont="1" applyFill="1" applyBorder="1" applyAlignment="1">
      <alignment horizontal="center" vertical="top"/>
    </xf>
    <xf numFmtId="4" fontId="21" fillId="0" borderId="28" xfId="0" applyNumberFormat="1" applyFont="1" applyFill="1" applyBorder="1" applyAlignment="1">
      <alignment horizontal="center" vertical="top"/>
    </xf>
    <xf numFmtId="0" fontId="22" fillId="0" borderId="24" xfId="0" applyFont="1" applyBorder="1" applyAlignment="1">
      <alignment horizontal="left" vertical="top" wrapText="1"/>
    </xf>
    <xf numFmtId="0" fontId="22" fillId="0" borderId="34" xfId="0" applyFont="1" applyBorder="1" applyAlignment="1">
      <alignment horizontal="left" vertical="top" wrapText="1"/>
    </xf>
    <xf numFmtId="0" fontId="22" fillId="0" borderId="25" xfId="0" applyFont="1" applyBorder="1" applyAlignment="1">
      <alignment horizontal="left" vertical="top" wrapText="1"/>
    </xf>
    <xf numFmtId="0" fontId="22" fillId="0" borderId="35" xfId="0" applyFont="1" applyBorder="1" applyAlignment="1">
      <alignment horizontal="left" vertical="top" wrapText="1"/>
    </xf>
    <xf numFmtId="0" fontId="21" fillId="3" borderId="0" xfId="0" applyFont="1" applyFill="1" applyAlignment="1">
      <alignment horizontal="center" wrapText="1"/>
    </xf>
    <xf numFmtId="0" fontId="22" fillId="0" borderId="11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4" fontId="21" fillId="0" borderId="23" xfId="0" applyNumberFormat="1" applyFont="1" applyFill="1" applyBorder="1" applyAlignment="1">
      <alignment horizontal="center" vertical="top"/>
    </xf>
    <xf numFmtId="4" fontId="21" fillId="0" borderId="25" xfId="0" applyNumberFormat="1" applyFont="1" applyFill="1" applyBorder="1" applyAlignment="1">
      <alignment horizontal="center" vertical="top"/>
    </xf>
    <xf numFmtId="4" fontId="21" fillId="0" borderId="35" xfId="0" applyNumberFormat="1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21" fillId="0" borderId="0" xfId="0" applyFont="1" applyAlignment="1">
      <alignment horizontal="center" wrapText="1"/>
    </xf>
    <xf numFmtId="0" fontId="5" fillId="3" borderId="10" xfId="0" applyFont="1" applyFill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24" fillId="0" borderId="25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DD42"/>
  <sheetViews>
    <sheetView view="pageBreakPreview" zoomScale="60" zoomScalePageLayoutView="0" workbookViewId="0" topLeftCell="A3">
      <selection activeCell="EV23" sqref="EV23"/>
    </sheetView>
  </sheetViews>
  <sheetFormatPr defaultColWidth="0.85546875" defaultRowHeight="12.75"/>
  <cols>
    <col min="1" max="16384" width="0.85546875" style="47" customWidth="1"/>
  </cols>
  <sheetData>
    <row r="1" s="83" customFormat="1" ht="11.25" customHeight="1">
      <c r="BM1" s="83" t="s">
        <v>161</v>
      </c>
    </row>
    <row r="2" s="83" customFormat="1" ht="11.25" customHeight="1">
      <c r="BM2" s="88" t="s">
        <v>162</v>
      </c>
    </row>
    <row r="3" s="83" customFormat="1" ht="11.25" customHeight="1">
      <c r="BM3" s="83" t="s">
        <v>163</v>
      </c>
    </row>
    <row r="4" s="83" customFormat="1" ht="11.25" customHeight="1">
      <c r="BM4" s="88" t="s">
        <v>164</v>
      </c>
    </row>
    <row r="5" spans="65:69" s="83" customFormat="1" ht="11.25" customHeight="1">
      <c r="BM5" s="83" t="s">
        <v>165</v>
      </c>
      <c r="BQ5" s="88"/>
    </row>
    <row r="6" s="83" customFormat="1" ht="11.25" customHeight="1">
      <c r="BM6" s="88"/>
    </row>
    <row r="7" spans="57:108" ht="15">
      <c r="BE7" s="196" t="s">
        <v>166</v>
      </c>
      <c r="BF7" s="196"/>
      <c r="BG7" s="196"/>
      <c r="BH7" s="196"/>
      <c r="BI7" s="196"/>
      <c r="BJ7" s="196"/>
      <c r="BK7" s="196"/>
      <c r="BL7" s="196"/>
      <c r="BM7" s="196"/>
      <c r="BN7" s="196"/>
      <c r="BO7" s="196"/>
      <c r="BP7" s="196"/>
      <c r="BQ7" s="196"/>
      <c r="BR7" s="196"/>
      <c r="BS7" s="196"/>
      <c r="BT7" s="196"/>
      <c r="BU7" s="196"/>
      <c r="BV7" s="196"/>
      <c r="BW7" s="196"/>
      <c r="BX7" s="196"/>
      <c r="BY7" s="196"/>
      <c r="BZ7" s="196"/>
      <c r="CA7" s="196"/>
      <c r="CB7" s="196"/>
      <c r="CC7" s="196"/>
      <c r="CD7" s="196"/>
      <c r="CE7" s="196"/>
      <c r="CF7" s="196"/>
      <c r="CG7" s="196"/>
      <c r="CH7" s="196"/>
      <c r="CI7" s="196"/>
      <c r="CJ7" s="196"/>
      <c r="CK7" s="196"/>
      <c r="CL7" s="196"/>
      <c r="CM7" s="196"/>
      <c r="CN7" s="196"/>
      <c r="CO7" s="196"/>
      <c r="CP7" s="196"/>
      <c r="CQ7" s="196"/>
      <c r="CR7" s="196"/>
      <c r="CS7" s="196"/>
      <c r="CT7" s="196"/>
      <c r="CU7" s="196"/>
      <c r="CV7" s="196"/>
      <c r="CW7" s="196"/>
      <c r="CX7" s="196"/>
      <c r="CY7" s="196"/>
      <c r="CZ7" s="196"/>
      <c r="DA7" s="196"/>
      <c r="DB7" s="196"/>
      <c r="DC7" s="196"/>
      <c r="DD7" s="196"/>
    </row>
    <row r="8" spans="57:108" ht="34.5" customHeight="1">
      <c r="BE8" s="197" t="s">
        <v>313</v>
      </c>
      <c r="BF8" s="197"/>
      <c r="BG8" s="197"/>
      <c r="BH8" s="197"/>
      <c r="BI8" s="197"/>
      <c r="BJ8" s="197"/>
      <c r="BK8" s="197"/>
      <c r="BL8" s="197"/>
      <c r="BM8" s="197"/>
      <c r="BN8" s="197"/>
      <c r="BO8" s="197"/>
      <c r="BP8" s="197"/>
      <c r="BQ8" s="197"/>
      <c r="BR8" s="197"/>
      <c r="BS8" s="197"/>
      <c r="BT8" s="197"/>
      <c r="BU8" s="197"/>
      <c r="BV8" s="197"/>
      <c r="BW8" s="197"/>
      <c r="BX8" s="197"/>
      <c r="BY8" s="197"/>
      <c r="BZ8" s="197"/>
      <c r="CA8" s="197"/>
      <c r="CB8" s="197"/>
      <c r="CC8" s="197"/>
      <c r="CD8" s="197"/>
      <c r="CE8" s="197"/>
      <c r="CF8" s="197"/>
      <c r="CG8" s="197"/>
      <c r="CH8" s="197"/>
      <c r="CI8" s="197"/>
      <c r="CJ8" s="197"/>
      <c r="CK8" s="197"/>
      <c r="CL8" s="197"/>
      <c r="CM8" s="197"/>
      <c r="CN8" s="197"/>
      <c r="CO8" s="197"/>
      <c r="CP8" s="197"/>
      <c r="CQ8" s="197"/>
      <c r="CR8" s="197"/>
      <c r="CS8" s="197"/>
      <c r="CT8" s="197"/>
      <c r="CU8" s="197"/>
      <c r="CV8" s="197"/>
      <c r="CW8" s="197"/>
      <c r="CX8" s="197"/>
      <c r="CY8" s="197"/>
      <c r="CZ8" s="197"/>
      <c r="DA8" s="197"/>
      <c r="DB8" s="197"/>
      <c r="DC8" s="197"/>
      <c r="DD8" s="197"/>
    </row>
    <row r="9" spans="57:108" s="83" customFormat="1" ht="12">
      <c r="BE9" s="198" t="s">
        <v>36</v>
      </c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198"/>
      <c r="CJ9" s="198"/>
      <c r="CK9" s="198"/>
      <c r="CL9" s="198"/>
      <c r="CM9" s="198"/>
      <c r="CN9" s="198"/>
      <c r="CO9" s="198"/>
      <c r="CP9" s="198"/>
      <c r="CQ9" s="198"/>
      <c r="CR9" s="198"/>
      <c r="CS9" s="198"/>
      <c r="CT9" s="198"/>
      <c r="CU9" s="198"/>
      <c r="CV9" s="198"/>
      <c r="CW9" s="198"/>
      <c r="CX9" s="198"/>
      <c r="CY9" s="198"/>
      <c r="CZ9" s="198"/>
      <c r="DA9" s="198"/>
      <c r="DB9" s="198"/>
      <c r="DC9" s="198"/>
      <c r="DD9" s="198"/>
    </row>
    <row r="10" spans="57:108" ht="15">
      <c r="BE10" s="199"/>
      <c r="BF10" s="199"/>
      <c r="BG10" s="199"/>
      <c r="BH10" s="199"/>
      <c r="BI10" s="199"/>
      <c r="BJ10" s="199"/>
      <c r="BK10" s="199"/>
      <c r="BL10" s="199"/>
      <c r="BM10" s="199"/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CA10" s="199" t="s">
        <v>314</v>
      </c>
      <c r="CB10" s="199"/>
      <c r="CC10" s="199"/>
      <c r="CD10" s="199"/>
      <c r="CE10" s="199"/>
      <c r="CF10" s="199"/>
      <c r="CG10" s="199"/>
      <c r="CH10" s="199"/>
      <c r="CI10" s="199"/>
      <c r="CJ10" s="199"/>
      <c r="CK10" s="199"/>
      <c r="CL10" s="199"/>
      <c r="CM10" s="199"/>
      <c r="CN10" s="199"/>
      <c r="CO10" s="199"/>
      <c r="CP10" s="199"/>
      <c r="CQ10" s="199"/>
      <c r="CR10" s="199"/>
      <c r="CS10" s="199"/>
      <c r="CT10" s="199"/>
      <c r="CU10" s="199"/>
      <c r="CV10" s="199"/>
      <c r="CW10" s="199"/>
      <c r="CX10" s="199"/>
      <c r="CY10" s="199"/>
      <c r="CZ10" s="199"/>
      <c r="DA10" s="199"/>
      <c r="DB10" s="199"/>
      <c r="DC10" s="199"/>
      <c r="DD10" s="199"/>
    </row>
    <row r="11" spans="57:108" s="83" customFormat="1" ht="12">
      <c r="BE11" s="195" t="s">
        <v>39</v>
      </c>
      <c r="BF11" s="195"/>
      <c r="BG11" s="195"/>
      <c r="BH11" s="195"/>
      <c r="BI11" s="195"/>
      <c r="BJ11" s="195"/>
      <c r="BK11" s="195"/>
      <c r="BL11" s="195"/>
      <c r="BM11" s="195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CA11" s="195" t="s">
        <v>40</v>
      </c>
      <c r="CB11" s="195"/>
      <c r="CC11" s="195"/>
      <c r="CD11" s="195"/>
      <c r="CE11" s="195"/>
      <c r="CF11" s="195"/>
      <c r="CG11" s="195"/>
      <c r="CH11" s="195"/>
      <c r="CI11" s="195"/>
      <c r="CJ11" s="195"/>
      <c r="CK11" s="195"/>
      <c r="CL11" s="195"/>
      <c r="CM11" s="195"/>
      <c r="CN11" s="195"/>
      <c r="CO11" s="195"/>
      <c r="CP11" s="195"/>
      <c r="CQ11" s="195"/>
      <c r="CR11" s="195"/>
      <c r="CS11" s="195"/>
      <c r="CT11" s="195"/>
      <c r="CU11" s="195"/>
      <c r="CV11" s="195"/>
      <c r="CW11" s="195"/>
      <c r="CX11" s="195"/>
      <c r="CY11" s="195"/>
      <c r="CZ11" s="195"/>
      <c r="DA11" s="195"/>
      <c r="DB11" s="195"/>
      <c r="DC11" s="195"/>
      <c r="DD11" s="195"/>
    </row>
    <row r="12" spans="65:99" ht="15">
      <c r="BM12" s="89" t="s">
        <v>167</v>
      </c>
      <c r="BN12" s="205"/>
      <c r="BO12" s="205"/>
      <c r="BP12" s="205"/>
      <c r="BQ12" s="205"/>
      <c r="BR12" s="47" t="s">
        <v>167</v>
      </c>
      <c r="BU12" s="205"/>
      <c r="BV12" s="205"/>
      <c r="BW12" s="205"/>
      <c r="BX12" s="205"/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/>
      <c r="CM12" s="206">
        <v>20</v>
      </c>
      <c r="CN12" s="206"/>
      <c r="CO12" s="206"/>
      <c r="CP12" s="206"/>
      <c r="CQ12" s="207" t="s">
        <v>255</v>
      </c>
      <c r="CR12" s="207"/>
      <c r="CS12" s="207"/>
      <c r="CT12" s="207"/>
      <c r="CU12" s="47" t="s">
        <v>168</v>
      </c>
    </row>
    <row r="13" ht="15">
      <c r="CY13" s="91"/>
    </row>
    <row r="14" spans="1:108" ht="16.5">
      <c r="A14" s="200" t="s">
        <v>169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0"/>
      <c r="X14" s="200"/>
      <c r="Y14" s="200"/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0"/>
      <c r="AK14" s="200"/>
      <c r="AL14" s="200"/>
      <c r="AM14" s="200"/>
      <c r="AN14" s="200"/>
      <c r="AO14" s="200"/>
      <c r="AP14" s="200"/>
      <c r="AQ14" s="200"/>
      <c r="AR14" s="200"/>
      <c r="AS14" s="200"/>
      <c r="AT14" s="200"/>
      <c r="AU14" s="200"/>
      <c r="AV14" s="200"/>
      <c r="AW14" s="200"/>
      <c r="AX14" s="200"/>
      <c r="AY14" s="200"/>
      <c r="AZ14" s="200"/>
      <c r="BA14" s="200"/>
      <c r="BB14" s="200"/>
      <c r="BC14" s="200"/>
      <c r="BD14" s="200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0"/>
      <c r="BU14" s="200"/>
      <c r="BV14" s="200"/>
      <c r="BW14" s="200"/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0"/>
      <c r="CM14" s="200"/>
      <c r="CN14" s="200"/>
      <c r="CO14" s="200"/>
      <c r="CP14" s="200"/>
      <c r="CQ14" s="200"/>
      <c r="CR14" s="200"/>
      <c r="CS14" s="200"/>
      <c r="CT14" s="200"/>
      <c r="CU14" s="200"/>
      <c r="CV14" s="200"/>
      <c r="CW14" s="200"/>
      <c r="CX14" s="200"/>
      <c r="CY14" s="200"/>
      <c r="CZ14" s="200"/>
      <c r="DA14" s="200"/>
      <c r="DB14" s="200"/>
      <c r="DC14" s="200"/>
      <c r="DD14" s="200"/>
    </row>
    <row r="15" spans="1:108" ht="16.5">
      <c r="A15" s="200" t="s">
        <v>163</v>
      </c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B15" s="200"/>
      <c r="BC15" s="200"/>
      <c r="BD15" s="200"/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0"/>
      <c r="BU15" s="200"/>
      <c r="BV15" s="200"/>
      <c r="BW15" s="200"/>
      <c r="BX15" s="200"/>
      <c r="BY15" s="200"/>
      <c r="BZ15" s="200"/>
      <c r="CA15" s="200"/>
      <c r="CB15" s="200"/>
      <c r="CC15" s="200"/>
      <c r="CD15" s="200"/>
      <c r="CE15" s="200"/>
      <c r="CF15" s="200"/>
      <c r="CG15" s="200"/>
      <c r="CH15" s="200"/>
      <c r="CI15" s="200"/>
      <c r="CJ15" s="200"/>
      <c r="CK15" s="200"/>
      <c r="CL15" s="200"/>
      <c r="CM15" s="200"/>
      <c r="CN15" s="200"/>
      <c r="CO15" s="200"/>
      <c r="CP15" s="200"/>
      <c r="CQ15" s="200"/>
      <c r="CR15" s="200"/>
      <c r="CS15" s="200"/>
      <c r="CT15" s="200"/>
      <c r="CU15" s="200"/>
      <c r="CV15" s="200"/>
      <c r="CW15" s="200"/>
      <c r="CX15" s="200"/>
      <c r="CY15" s="200"/>
      <c r="CZ15" s="200"/>
      <c r="DA15" s="200"/>
      <c r="DB15" s="200"/>
      <c r="DC15" s="200"/>
      <c r="DD15" s="200"/>
    </row>
    <row r="16" spans="36:58" s="92" customFormat="1" ht="16.5">
      <c r="AJ16" s="93"/>
      <c r="AM16" s="93"/>
      <c r="AV16" s="94"/>
      <c r="AW16" s="94"/>
      <c r="AX16" s="94"/>
      <c r="BA16" s="94" t="s">
        <v>170</v>
      </c>
      <c r="BB16" s="201" t="s">
        <v>255</v>
      </c>
      <c r="BC16" s="201"/>
      <c r="BD16" s="201"/>
      <c r="BE16" s="201"/>
      <c r="BF16" s="92" t="s">
        <v>171</v>
      </c>
    </row>
    <row r="17" ht="4.5" customHeight="1"/>
    <row r="18" spans="87:108" ht="17.25" customHeight="1">
      <c r="CI18" s="95"/>
      <c r="CJ18" s="95"/>
      <c r="CK18" s="95"/>
      <c r="CL18" s="95"/>
      <c r="CM18" s="95"/>
      <c r="CN18" s="95"/>
      <c r="CO18" s="96"/>
      <c r="CP18" s="96"/>
      <c r="CQ18" s="96"/>
      <c r="CR18" s="96"/>
      <c r="CS18" s="96"/>
      <c r="CT18" s="96"/>
      <c r="CU18" s="96"/>
      <c r="CV18" s="96"/>
      <c r="CW18" s="96"/>
      <c r="CX18" s="96"/>
      <c r="CY18" s="96"/>
      <c r="CZ18" s="96"/>
      <c r="DA18" s="96"/>
      <c r="DB18" s="96"/>
      <c r="DC18" s="96"/>
      <c r="DD18" s="96"/>
    </row>
    <row r="19" spans="87:108" ht="15" customHeight="1">
      <c r="CI19" s="95"/>
      <c r="CJ19" s="95"/>
      <c r="CK19" s="95"/>
      <c r="CL19" s="95"/>
      <c r="CM19" s="90"/>
      <c r="CN19" s="95"/>
      <c r="CO19" s="97"/>
      <c r="CP19" s="97"/>
      <c r="CQ19" s="97"/>
      <c r="CR19" s="97"/>
      <c r="CS19" s="97"/>
      <c r="CT19" s="97"/>
      <c r="CU19" s="97"/>
      <c r="CV19" s="97"/>
      <c r="CW19" s="97"/>
      <c r="CX19" s="97"/>
      <c r="CY19" s="97"/>
      <c r="CZ19" s="97"/>
      <c r="DA19" s="97"/>
      <c r="DB19" s="97"/>
      <c r="DC19" s="97"/>
      <c r="DD19" s="97"/>
    </row>
    <row r="20" spans="36:108" ht="15" customHeight="1">
      <c r="AJ20" s="49"/>
      <c r="AK20" s="98" t="s">
        <v>167</v>
      </c>
      <c r="AL20" s="202" t="s">
        <v>354</v>
      </c>
      <c r="AM20" s="202"/>
      <c r="AN20" s="202"/>
      <c r="AO20" s="202"/>
      <c r="AP20" s="49" t="s">
        <v>167</v>
      </c>
      <c r="AQ20" s="49"/>
      <c r="AR20" s="49"/>
      <c r="AS20" s="202" t="s">
        <v>355</v>
      </c>
      <c r="AT20" s="202"/>
      <c r="AU20" s="202"/>
      <c r="AV20" s="202"/>
      <c r="AW20" s="202"/>
      <c r="AX20" s="202"/>
      <c r="AY20" s="202"/>
      <c r="AZ20" s="202"/>
      <c r="BA20" s="202"/>
      <c r="BB20" s="202"/>
      <c r="BC20" s="202"/>
      <c r="BD20" s="202"/>
      <c r="BE20" s="202"/>
      <c r="BF20" s="202"/>
      <c r="BG20" s="202"/>
      <c r="BH20" s="202"/>
      <c r="BI20" s="202"/>
      <c r="BJ20" s="202"/>
      <c r="BK20" s="203">
        <v>20</v>
      </c>
      <c r="BL20" s="203"/>
      <c r="BM20" s="203"/>
      <c r="BN20" s="203"/>
      <c r="BO20" s="204" t="s">
        <v>255</v>
      </c>
      <c r="BP20" s="204"/>
      <c r="BQ20" s="204"/>
      <c r="BR20" s="204"/>
      <c r="BS20" s="49" t="s">
        <v>168</v>
      </c>
      <c r="BT20" s="49"/>
      <c r="BU20" s="49"/>
      <c r="BY20" s="99"/>
      <c r="CI20" s="95"/>
      <c r="CJ20" s="95"/>
      <c r="CK20" s="95"/>
      <c r="CL20" s="95"/>
      <c r="CM20" s="90"/>
      <c r="CN20" s="95"/>
      <c r="CO20" s="97"/>
      <c r="CP20" s="97"/>
      <c r="CQ20" s="97"/>
      <c r="CR20" s="97"/>
      <c r="CS20" s="97"/>
      <c r="CT20" s="97"/>
      <c r="CU20" s="97"/>
      <c r="CV20" s="97"/>
      <c r="CW20" s="97"/>
      <c r="CX20" s="97"/>
      <c r="CY20" s="97"/>
      <c r="CZ20" s="97"/>
      <c r="DA20" s="97"/>
      <c r="DB20" s="97"/>
      <c r="DC20" s="97"/>
      <c r="DD20" s="97"/>
    </row>
    <row r="21" spans="77:108" ht="15" customHeight="1">
      <c r="BY21" s="99"/>
      <c r="BZ21" s="99"/>
      <c r="CI21" s="95"/>
      <c r="CJ21" s="95"/>
      <c r="CK21" s="95"/>
      <c r="CL21" s="95"/>
      <c r="CM21" s="90"/>
      <c r="CN21" s="95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</row>
    <row r="22" spans="77:108" ht="15" customHeight="1">
      <c r="BY22" s="99"/>
      <c r="BZ22" s="99"/>
      <c r="CI22" s="95"/>
      <c r="CJ22" s="95"/>
      <c r="CK22" s="95"/>
      <c r="CL22" s="95"/>
      <c r="CM22" s="90"/>
      <c r="CN22" s="95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</row>
    <row r="23" spans="1:108" ht="47.25" customHeight="1">
      <c r="A23" s="48" t="s">
        <v>172</v>
      </c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97" t="s">
        <v>272</v>
      </c>
      <c r="AX23" s="197"/>
      <c r="AY23" s="197"/>
      <c r="AZ23" s="197"/>
      <c r="BA23" s="197"/>
      <c r="BB23" s="197"/>
      <c r="BC23" s="197"/>
      <c r="BD23" s="197"/>
      <c r="BE23" s="197"/>
      <c r="BF23" s="197"/>
      <c r="BG23" s="197"/>
      <c r="BH23" s="197"/>
      <c r="BI23" s="197"/>
      <c r="BJ23" s="197"/>
      <c r="BK23" s="197"/>
      <c r="BL23" s="197"/>
      <c r="BM23" s="197"/>
      <c r="BN23" s="197"/>
      <c r="BO23" s="197"/>
      <c r="BP23" s="197"/>
      <c r="BQ23" s="197"/>
      <c r="BR23" s="197"/>
      <c r="BS23" s="197"/>
      <c r="BT23" s="197"/>
      <c r="BU23" s="197"/>
      <c r="BV23" s="197"/>
      <c r="BW23" s="197"/>
      <c r="BX23" s="197"/>
      <c r="BY23" s="197"/>
      <c r="BZ23" s="197"/>
      <c r="CA23" s="197"/>
      <c r="CB23" s="197"/>
      <c r="CC23" s="197"/>
      <c r="CD23" s="197"/>
      <c r="CE23" s="197"/>
      <c r="CF23" s="197"/>
      <c r="CG23" s="197"/>
      <c r="CH23" s="197"/>
      <c r="CI23" s="197"/>
      <c r="CJ23" s="197"/>
      <c r="CK23" s="197"/>
      <c r="CL23" s="197"/>
      <c r="CM23" s="197"/>
      <c r="CN23" s="197"/>
      <c r="CO23" s="197"/>
      <c r="CP23" s="197"/>
      <c r="CQ23" s="197"/>
      <c r="CR23" s="197"/>
      <c r="CS23" s="197"/>
      <c r="CT23" s="197"/>
      <c r="CU23" s="197"/>
      <c r="CV23" s="197"/>
      <c r="CW23" s="197"/>
      <c r="CX23" s="197"/>
      <c r="CY23" s="197"/>
      <c r="CZ23" s="197"/>
      <c r="DA23" s="197"/>
      <c r="DB23" s="197"/>
      <c r="DC23" s="197"/>
      <c r="DD23" s="197"/>
    </row>
    <row r="24" spans="1:108" s="102" customFormat="1" ht="17.25" customHeight="1">
      <c r="A24" s="101"/>
      <c r="CI24" s="103"/>
      <c r="CJ24" s="103"/>
      <c r="CK24" s="103"/>
      <c r="CL24" s="103"/>
      <c r="CM24" s="104"/>
      <c r="CN24" s="103"/>
      <c r="CO24" s="105"/>
      <c r="CP24" s="105"/>
      <c r="CQ24" s="105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5"/>
    </row>
    <row r="25" spans="1:108" ht="15">
      <c r="A25" s="48" t="s">
        <v>173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</row>
    <row r="26" spans="1:108" ht="15">
      <c r="A26" s="48" t="s">
        <v>174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8"/>
      <c r="AT26" s="108"/>
      <c r="AU26" s="197" t="s">
        <v>175</v>
      </c>
      <c r="AV26" s="197"/>
      <c r="AW26" s="197"/>
      <c r="AX26" s="197"/>
      <c r="AY26" s="197"/>
      <c r="AZ26" s="197"/>
      <c r="BA26" s="197"/>
      <c r="BB26" s="197"/>
      <c r="BC26" s="197"/>
      <c r="BD26" s="197"/>
      <c r="BE26" s="197"/>
      <c r="BF26" s="197"/>
      <c r="BG26" s="197"/>
      <c r="BH26" s="197"/>
      <c r="BI26" s="197"/>
      <c r="BJ26" s="197"/>
      <c r="BK26" s="197"/>
      <c r="BL26" s="197"/>
      <c r="BM26" s="197"/>
      <c r="BN26" s="197"/>
      <c r="BO26" s="197"/>
      <c r="BP26" s="197"/>
      <c r="BQ26" s="197"/>
      <c r="BR26" s="197"/>
      <c r="BS26" s="197"/>
      <c r="BT26" s="197"/>
      <c r="BU26" s="197"/>
      <c r="BV26" s="197"/>
      <c r="BW26" s="197"/>
      <c r="BX26" s="197"/>
      <c r="BY26" s="197"/>
      <c r="BZ26" s="197"/>
      <c r="CA26" s="197"/>
      <c r="CB26" s="197"/>
      <c r="CC26" s="197"/>
      <c r="CD26" s="197"/>
      <c r="CE26" s="197"/>
      <c r="CF26" s="197"/>
      <c r="CG26" s="197"/>
      <c r="CH26" s="197"/>
      <c r="CI26" s="197"/>
      <c r="CJ26" s="197"/>
      <c r="CK26" s="197"/>
      <c r="CL26" s="197"/>
      <c r="CM26" s="197"/>
      <c r="CN26" s="197"/>
      <c r="CO26" s="197"/>
      <c r="CP26" s="197"/>
      <c r="CQ26" s="197"/>
      <c r="CR26" s="197"/>
      <c r="CS26" s="197"/>
      <c r="CT26" s="197"/>
      <c r="CU26" s="197"/>
      <c r="CV26" s="197"/>
      <c r="CW26" s="197"/>
      <c r="CX26" s="197"/>
      <c r="CY26" s="197"/>
      <c r="CZ26" s="197"/>
      <c r="DA26" s="197"/>
      <c r="DB26" s="197"/>
      <c r="DC26" s="197"/>
      <c r="DD26" s="197"/>
    </row>
    <row r="27" spans="1:100" ht="15">
      <c r="A27" s="48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9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10"/>
      <c r="CP27" s="110"/>
      <c r="CQ27" s="110"/>
      <c r="CR27" s="110"/>
      <c r="CS27" s="110"/>
      <c r="CT27" s="110"/>
      <c r="CU27" s="110"/>
      <c r="CV27" s="110"/>
    </row>
    <row r="28" spans="1:108" ht="15">
      <c r="A28" s="48" t="s">
        <v>176</v>
      </c>
      <c r="AS28" s="100"/>
      <c r="AT28" s="100"/>
      <c r="AU28" s="100"/>
      <c r="AV28" s="100"/>
      <c r="AW28" s="100"/>
      <c r="AX28" s="100"/>
      <c r="AY28" s="100"/>
      <c r="AZ28" s="100"/>
      <c r="BA28" s="100"/>
      <c r="BB28" s="100"/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/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</row>
    <row r="29" spans="1:108" ht="17.25" customHeight="1">
      <c r="A29" s="48" t="s">
        <v>177</v>
      </c>
      <c r="AS29" s="100"/>
      <c r="AT29" s="100"/>
      <c r="AU29" s="100"/>
      <c r="AV29" s="197" t="s">
        <v>273</v>
      </c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  <c r="BU29" s="197"/>
      <c r="BV29" s="197"/>
      <c r="BW29" s="197"/>
      <c r="BX29" s="197"/>
      <c r="BY29" s="197"/>
      <c r="BZ29" s="197"/>
      <c r="CA29" s="197"/>
      <c r="CB29" s="197"/>
      <c r="CC29" s="197"/>
      <c r="CD29" s="197"/>
      <c r="CE29" s="197"/>
      <c r="CF29" s="197"/>
      <c r="CG29" s="197"/>
      <c r="CH29" s="197"/>
      <c r="CI29" s="197"/>
      <c r="CJ29" s="197"/>
      <c r="CK29" s="197"/>
      <c r="CL29" s="197"/>
      <c r="CM29" s="197"/>
      <c r="CN29" s="197"/>
      <c r="CO29" s="197"/>
      <c r="CP29" s="197"/>
      <c r="CQ29" s="197"/>
      <c r="CR29" s="197"/>
      <c r="CS29" s="197"/>
      <c r="CT29" s="197"/>
      <c r="CU29" s="197"/>
      <c r="CV29" s="197"/>
      <c r="CW29" s="197"/>
      <c r="CX29" s="197"/>
      <c r="CY29" s="197"/>
      <c r="CZ29" s="197"/>
      <c r="DA29" s="197"/>
      <c r="DB29" s="197"/>
      <c r="DC29" s="197"/>
      <c r="DD29" s="197"/>
    </row>
    <row r="30" ht="15" customHeight="1"/>
    <row r="31" spans="1:108" ht="15" customHeight="1">
      <c r="A31" s="47" t="s">
        <v>46</v>
      </c>
      <c r="AU31" s="209" t="s">
        <v>274</v>
      </c>
      <c r="AV31" s="209"/>
      <c r="AW31" s="209"/>
      <c r="AX31" s="209"/>
      <c r="AY31" s="209"/>
      <c r="AZ31" s="209"/>
      <c r="BA31" s="209"/>
      <c r="BB31" s="209"/>
      <c r="BC31" s="209"/>
      <c r="BD31" s="209"/>
      <c r="BE31" s="209"/>
      <c r="BF31" s="209"/>
      <c r="BG31" s="209"/>
      <c r="BH31" s="209"/>
      <c r="BI31" s="209"/>
      <c r="BJ31" s="209"/>
      <c r="BK31" s="209"/>
      <c r="BL31" s="209"/>
      <c r="BM31" s="209"/>
      <c r="BN31" s="209"/>
      <c r="BO31" s="209"/>
      <c r="BP31" s="209"/>
      <c r="BQ31" s="209"/>
      <c r="BR31" s="209"/>
      <c r="BS31" s="209"/>
      <c r="BT31" s="209"/>
      <c r="BU31" s="209"/>
      <c r="BV31" s="209"/>
      <c r="BW31" s="209"/>
      <c r="BX31" s="209"/>
      <c r="BY31" s="209"/>
      <c r="BZ31" s="209"/>
      <c r="CA31" s="209"/>
      <c r="CB31" s="209"/>
      <c r="CC31" s="209"/>
      <c r="CD31" s="209"/>
      <c r="CE31" s="209"/>
      <c r="CF31" s="209"/>
      <c r="CG31" s="209"/>
      <c r="CH31" s="209"/>
      <c r="CI31" s="209"/>
      <c r="CJ31" s="209"/>
      <c r="CK31" s="209"/>
      <c r="CL31" s="209"/>
      <c r="CM31" s="209"/>
      <c r="CN31" s="209"/>
      <c r="CO31" s="209"/>
      <c r="CP31" s="209"/>
      <c r="CQ31" s="209"/>
      <c r="CR31" s="209"/>
      <c r="CS31" s="209"/>
      <c r="CT31" s="209"/>
      <c r="CU31" s="209"/>
      <c r="CV31" s="209"/>
      <c r="CW31" s="209"/>
      <c r="CX31" s="209"/>
      <c r="CY31" s="209"/>
      <c r="CZ31" s="209"/>
      <c r="DA31" s="209"/>
      <c r="DB31" s="209"/>
      <c r="DC31" s="209"/>
      <c r="DD31" s="209"/>
    </row>
    <row r="32" ht="15" customHeight="1"/>
    <row r="33" ht="15" customHeight="1">
      <c r="A33" s="47" t="s">
        <v>178</v>
      </c>
    </row>
    <row r="34" ht="15" customHeight="1"/>
    <row r="35" spans="1:108" s="49" customFormat="1" ht="14.25">
      <c r="A35" s="210" t="s">
        <v>179</v>
      </c>
      <c r="B35" s="210"/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  <c r="BD35" s="210"/>
      <c r="BE35" s="210"/>
      <c r="BF35" s="210"/>
      <c r="BG35" s="210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  <c r="BZ35" s="210"/>
      <c r="CA35" s="210"/>
      <c r="CB35" s="210"/>
      <c r="CC35" s="210"/>
      <c r="CD35" s="210"/>
      <c r="CE35" s="210"/>
      <c r="CF35" s="210"/>
      <c r="CG35" s="210"/>
      <c r="CH35" s="210"/>
      <c r="CI35" s="210"/>
      <c r="CJ35" s="210"/>
      <c r="CK35" s="210"/>
      <c r="CL35" s="210"/>
      <c r="CM35" s="210"/>
      <c r="CN35" s="210"/>
      <c r="CO35" s="210"/>
      <c r="CP35" s="210"/>
      <c r="CQ35" s="210"/>
      <c r="CR35" s="210"/>
      <c r="CS35" s="210"/>
      <c r="CT35" s="210"/>
      <c r="CU35" s="210"/>
      <c r="CV35" s="210"/>
      <c r="CW35" s="210"/>
      <c r="CX35" s="210"/>
      <c r="CY35" s="210"/>
      <c r="CZ35" s="210"/>
      <c r="DA35" s="210"/>
      <c r="DB35" s="210"/>
      <c r="DC35" s="210"/>
      <c r="DD35" s="210"/>
    </row>
    <row r="36" spans="1:108" s="49" customFormat="1" ht="14.25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111"/>
      <c r="AH36" s="111"/>
      <c r="AI36" s="111"/>
      <c r="AJ36" s="111"/>
      <c r="AK36" s="111"/>
      <c r="AL36" s="111"/>
      <c r="AM36" s="111"/>
      <c r="AN36" s="111"/>
      <c r="AO36" s="111"/>
      <c r="AP36" s="111"/>
      <c r="AQ36" s="111"/>
      <c r="AR36" s="111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1"/>
    </row>
    <row r="37" spans="1:108" ht="15" customHeight="1">
      <c r="A37" s="112" t="s">
        <v>180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</row>
    <row r="38" spans="1:108" ht="30" customHeight="1">
      <c r="A38" s="211" t="s">
        <v>181</v>
      </c>
      <c r="B38" s="211"/>
      <c r="C38" s="211"/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  <c r="Y38" s="211"/>
      <c r="Z38" s="211"/>
      <c r="AA38" s="211"/>
      <c r="AB38" s="211"/>
      <c r="AC38" s="211"/>
      <c r="AD38" s="211"/>
      <c r="AE38" s="211"/>
      <c r="AF38" s="211"/>
      <c r="AG38" s="211"/>
      <c r="AH38" s="211"/>
      <c r="AI38" s="211"/>
      <c r="AJ38" s="211"/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1"/>
      <c r="AY38" s="211"/>
      <c r="AZ38" s="211"/>
      <c r="BA38" s="211"/>
      <c r="BB38" s="211"/>
      <c r="BC38" s="211"/>
      <c r="BD38" s="211"/>
      <c r="BE38" s="211"/>
      <c r="BF38" s="211"/>
      <c r="BG38" s="211"/>
      <c r="BH38" s="211"/>
      <c r="BI38" s="211"/>
      <c r="BJ38" s="211"/>
      <c r="BK38" s="211"/>
      <c r="BL38" s="211"/>
      <c r="BM38" s="211"/>
      <c r="BN38" s="211"/>
      <c r="BO38" s="211"/>
      <c r="BP38" s="211"/>
      <c r="BQ38" s="211"/>
      <c r="BR38" s="211"/>
      <c r="BS38" s="211"/>
      <c r="BT38" s="211"/>
      <c r="BU38" s="211"/>
      <c r="BV38" s="211"/>
      <c r="BW38" s="211"/>
      <c r="BX38" s="211"/>
      <c r="BY38" s="211"/>
      <c r="BZ38" s="211"/>
      <c r="CA38" s="211"/>
      <c r="CB38" s="211"/>
      <c r="CC38" s="211"/>
      <c r="CD38" s="211"/>
      <c r="CE38" s="211"/>
      <c r="CF38" s="211"/>
      <c r="CG38" s="211"/>
      <c r="CH38" s="211"/>
      <c r="CI38" s="211"/>
      <c r="CJ38" s="211"/>
      <c r="CK38" s="211"/>
      <c r="CL38" s="211"/>
      <c r="CM38" s="211"/>
      <c r="CN38" s="211"/>
      <c r="CO38" s="211"/>
      <c r="CP38" s="211"/>
      <c r="CQ38" s="211"/>
      <c r="CR38" s="211"/>
      <c r="CS38" s="211"/>
      <c r="CT38" s="211"/>
      <c r="CU38" s="211"/>
      <c r="CV38" s="211"/>
      <c r="CW38" s="211"/>
      <c r="CX38" s="211"/>
      <c r="CY38" s="211"/>
      <c r="CZ38" s="211"/>
      <c r="DA38" s="211"/>
      <c r="DB38" s="211"/>
      <c r="DC38" s="211"/>
      <c r="DD38" s="211"/>
    </row>
    <row r="39" spans="1:108" ht="15" customHeight="1">
      <c r="A39" s="112" t="s">
        <v>182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8"/>
      <c r="CA39" s="48"/>
      <c r="CB39" s="48"/>
      <c r="CC39" s="48"/>
      <c r="CD39" s="48"/>
      <c r="CE39" s="48"/>
      <c r="CF39" s="48"/>
      <c r="CG39" s="48"/>
      <c r="CH39" s="48"/>
      <c r="CI39" s="48"/>
      <c r="CJ39" s="48"/>
      <c r="CK39" s="48"/>
      <c r="CL39" s="48"/>
      <c r="CM39" s="48"/>
      <c r="CN39" s="48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8"/>
    </row>
    <row r="40" spans="1:108" ht="30" customHeight="1">
      <c r="A40" s="208" t="s">
        <v>183</v>
      </c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8"/>
      <c r="BD40" s="208"/>
      <c r="BE40" s="208"/>
      <c r="BF40" s="208"/>
      <c r="BG40" s="208"/>
      <c r="BH40" s="208"/>
      <c r="BI40" s="208"/>
      <c r="BJ40" s="208"/>
      <c r="BK40" s="208"/>
      <c r="BL40" s="208"/>
      <c r="BM40" s="208"/>
      <c r="BN40" s="208"/>
      <c r="BO40" s="208"/>
      <c r="BP40" s="208"/>
      <c r="BQ40" s="208"/>
      <c r="BR40" s="208"/>
      <c r="BS40" s="208"/>
      <c r="BT40" s="208"/>
      <c r="BU40" s="208"/>
      <c r="BV40" s="208"/>
      <c r="BW40" s="208"/>
      <c r="BX40" s="208"/>
      <c r="BY40" s="208"/>
      <c r="BZ40" s="208"/>
      <c r="CA40" s="208"/>
      <c r="CB40" s="208"/>
      <c r="CC40" s="208"/>
      <c r="CD40" s="208"/>
      <c r="CE40" s="208"/>
      <c r="CF40" s="208"/>
      <c r="CG40" s="208"/>
      <c r="CH40" s="208"/>
      <c r="CI40" s="208"/>
      <c r="CJ40" s="208"/>
      <c r="CK40" s="208"/>
      <c r="CL40" s="208"/>
      <c r="CM40" s="208"/>
      <c r="CN40" s="208"/>
      <c r="CO40" s="208"/>
      <c r="CP40" s="208"/>
      <c r="CQ40" s="208"/>
      <c r="CR40" s="208"/>
      <c r="CS40" s="208"/>
      <c r="CT40" s="208"/>
      <c r="CU40" s="208"/>
      <c r="CV40" s="208"/>
      <c r="CW40" s="208"/>
      <c r="CX40" s="208"/>
      <c r="CY40" s="208"/>
      <c r="CZ40" s="208"/>
      <c r="DA40" s="208"/>
      <c r="DB40" s="208"/>
      <c r="DC40" s="208"/>
      <c r="DD40" s="208"/>
    </row>
    <row r="41" spans="1:108" ht="15">
      <c r="A41" s="112" t="s">
        <v>184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8"/>
      <c r="CA41" s="48"/>
      <c r="CB41" s="48"/>
      <c r="CC41" s="48"/>
      <c r="CD41" s="48"/>
      <c r="CE41" s="48"/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A41" s="48"/>
      <c r="DB41" s="48"/>
      <c r="DC41" s="48"/>
      <c r="DD41" s="48"/>
    </row>
    <row r="42" spans="1:108" ht="30" customHeight="1">
      <c r="A42" s="208" t="s">
        <v>185</v>
      </c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G42" s="208"/>
      <c r="BH42" s="208"/>
      <c r="BI42" s="208"/>
      <c r="BJ42" s="208"/>
      <c r="BK42" s="208"/>
      <c r="BL42" s="208"/>
      <c r="BM42" s="208"/>
      <c r="BN42" s="208"/>
      <c r="BO42" s="208"/>
      <c r="BP42" s="208"/>
      <c r="BQ42" s="208"/>
      <c r="BR42" s="208"/>
      <c r="BS42" s="208"/>
      <c r="BT42" s="208"/>
      <c r="BU42" s="208"/>
      <c r="BV42" s="208"/>
      <c r="BW42" s="208"/>
      <c r="BX42" s="208"/>
      <c r="BY42" s="208"/>
      <c r="BZ42" s="208"/>
      <c r="CA42" s="208"/>
      <c r="CB42" s="208"/>
      <c r="CC42" s="208"/>
      <c r="CD42" s="208"/>
      <c r="CE42" s="208"/>
      <c r="CF42" s="208"/>
      <c r="CG42" s="208"/>
      <c r="CH42" s="208"/>
      <c r="CI42" s="208"/>
      <c r="CJ42" s="208"/>
      <c r="CK42" s="208"/>
      <c r="CL42" s="208"/>
      <c r="CM42" s="208"/>
      <c r="CN42" s="208"/>
      <c r="CO42" s="208"/>
      <c r="CP42" s="208"/>
      <c r="CQ42" s="208"/>
      <c r="CR42" s="208"/>
      <c r="CS42" s="208"/>
      <c r="CT42" s="208"/>
      <c r="CU42" s="208"/>
      <c r="CV42" s="208"/>
      <c r="CW42" s="208"/>
      <c r="CX42" s="208"/>
      <c r="CY42" s="208"/>
      <c r="CZ42" s="208"/>
      <c r="DA42" s="208"/>
      <c r="DB42" s="208"/>
      <c r="DC42" s="208"/>
      <c r="DD42" s="208"/>
    </row>
    <row r="43" ht="3" customHeight="1"/>
  </sheetData>
  <sheetProtection/>
  <mergeCells count="26">
    <mergeCell ref="AW23:DD23"/>
    <mergeCell ref="A42:DD42"/>
    <mergeCell ref="AU26:DD26"/>
    <mergeCell ref="AV29:DD29"/>
    <mergeCell ref="AU31:DD31"/>
    <mergeCell ref="A35:DD35"/>
    <mergeCell ref="A38:DD38"/>
    <mergeCell ref="A40:DD40"/>
    <mergeCell ref="BN12:BQ12"/>
    <mergeCell ref="BU12:CL12"/>
    <mergeCell ref="CM12:CP12"/>
    <mergeCell ref="CQ12:CT12"/>
    <mergeCell ref="A14:DD14"/>
    <mergeCell ref="A15:DD15"/>
    <mergeCell ref="BB16:BE16"/>
    <mergeCell ref="AL20:AO20"/>
    <mergeCell ref="AS20:BJ20"/>
    <mergeCell ref="BK20:BN20"/>
    <mergeCell ref="BO20:BR20"/>
    <mergeCell ref="BE11:BX11"/>
    <mergeCell ref="CA11:DD11"/>
    <mergeCell ref="BE7:DD7"/>
    <mergeCell ref="BE8:DD8"/>
    <mergeCell ref="BE9:DD9"/>
    <mergeCell ref="BE10:BX10"/>
    <mergeCell ref="CA10:DD10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51"/>
  <sheetViews>
    <sheetView showGridLines="0" zoomScalePageLayoutView="0" workbookViewId="0" topLeftCell="S1">
      <selection activeCell="W38" sqref="W38"/>
    </sheetView>
  </sheetViews>
  <sheetFormatPr defaultColWidth="9.140625" defaultRowHeight="12.75" customHeight="1" outlineLevelRow="1"/>
  <cols>
    <col min="1" max="1" width="26.00390625" style="0" customWidth="1"/>
    <col min="2" max="9" width="6.7109375" style="0" customWidth="1"/>
    <col min="10" max="10" width="15.421875" style="0" customWidth="1"/>
    <col min="11" max="22" width="13.421875" style="0" customWidth="1"/>
    <col min="23" max="23" width="15.421875" style="0" customWidth="1"/>
    <col min="24" max="24" width="12.8515625" style="0" customWidth="1"/>
    <col min="25" max="25" width="15.421875" style="0" customWidth="1"/>
    <col min="26" max="26" width="14.7109375" style="0" customWidth="1"/>
    <col min="27" max="27" width="10.7109375" style="0" bestFit="1" customWidth="1"/>
  </cols>
  <sheetData>
    <row r="1" s="1" customFormat="1" ht="15" customHeight="1"/>
    <row r="2" s="1" customFormat="1" ht="12.75" customHeight="1"/>
    <row r="3" spans="23:24" ht="12.75" customHeight="1">
      <c r="W3" s="155">
        <v>7753444.94</v>
      </c>
      <c r="X3" s="30">
        <f>W5-W3</f>
        <v>0</v>
      </c>
    </row>
    <row r="4" ht="12.75" customHeight="1">
      <c r="W4" s="30"/>
    </row>
    <row r="5" spans="10:25" ht="12.75" customHeight="1">
      <c r="J5" s="144">
        <f>J7+J44</f>
        <v>7245206.060000001</v>
      </c>
      <c r="W5" s="144">
        <f>W7+W44</f>
        <v>7753444.940000002</v>
      </c>
      <c r="X5" s="145">
        <f>X7</f>
        <v>20063.35</v>
      </c>
      <c r="Y5" s="144">
        <f>Y7+Y44</f>
        <v>7773508.290000001</v>
      </c>
    </row>
    <row r="6" spans="1:25" ht="29.25" customHeight="1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4" t="s">
        <v>8</v>
      </c>
      <c r="J6" s="3" t="s">
        <v>256</v>
      </c>
      <c r="K6" s="4" t="s">
        <v>293</v>
      </c>
      <c r="L6" s="4" t="s">
        <v>308</v>
      </c>
      <c r="M6" s="4" t="s">
        <v>317</v>
      </c>
      <c r="N6" s="4" t="s">
        <v>327</v>
      </c>
      <c r="O6" s="4" t="s">
        <v>333</v>
      </c>
      <c r="P6" s="4" t="s">
        <v>336</v>
      </c>
      <c r="Q6" s="4" t="s">
        <v>338</v>
      </c>
      <c r="R6" s="4" t="s">
        <v>341</v>
      </c>
      <c r="S6" s="4" t="s">
        <v>349</v>
      </c>
      <c r="T6" s="4" t="s">
        <v>350</v>
      </c>
      <c r="U6" s="4" t="s">
        <v>353</v>
      </c>
      <c r="V6" s="4" t="s">
        <v>356</v>
      </c>
      <c r="W6" s="3" t="s">
        <v>256</v>
      </c>
      <c r="X6" s="4" t="s">
        <v>257</v>
      </c>
      <c r="Y6" s="3" t="s">
        <v>256</v>
      </c>
    </row>
    <row r="7" spans="1:26" s="2" customFormat="1" ht="12.75">
      <c r="A7" s="5" t="s">
        <v>277</v>
      </c>
      <c r="B7" s="212" t="s">
        <v>270</v>
      </c>
      <c r="C7" s="213"/>
      <c r="D7" s="213"/>
      <c r="E7" s="213"/>
      <c r="F7" s="213"/>
      <c r="G7" s="213"/>
      <c r="H7" s="213"/>
      <c r="I7" s="214"/>
      <c r="J7" s="6">
        <f>J8+J17+J19+J20+J21+J22+J24+J25+J27+J29+J30+J34+J36+J37+J39+J40+J31+J32+J26+J28+J23</f>
        <v>7239206.060000001</v>
      </c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6">
        <f>W8+W17+W19+W20+W21+W22+W24+W25+W27+W29+W30+W34+W36+W37+W39+W40+W31+W32+W26+W28+W23+W38+W41+W42</f>
        <v>7366945.750000002</v>
      </c>
      <c r="X7" s="141">
        <f>X9+X19+X20+X21+X24+X27+X30+X40+X11+X12+X29+X32+X39+X14+X28+X13+X31+X18</f>
        <v>20063.35</v>
      </c>
      <c r="Y7" s="6">
        <f>Y8+Y17+Y19+Y20+Y21+Y22+Y24+Y25+Y27+Y29+Y30+Y34+Y36+Y37+Y39+Y40+Y31+Y32+Y26+Y28+Y23+Y38+Y41+Y42</f>
        <v>7387009.100000001</v>
      </c>
      <c r="Z7" s="46">
        <f>W7+X7</f>
        <v>7387009.1000000015</v>
      </c>
    </row>
    <row r="8" spans="1:26" s="2" customFormat="1" ht="25.5" outlineLevel="1">
      <c r="A8" s="134" t="s">
        <v>277</v>
      </c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8" t="s">
        <v>14</v>
      </c>
      <c r="H8" s="8" t="s">
        <v>14</v>
      </c>
      <c r="I8" s="9" t="s">
        <v>14</v>
      </c>
      <c r="J8" s="10">
        <f>J9+J10+J11+J12+J13+J14+J15</f>
        <v>133199.81</v>
      </c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0">
        <f>W9+W10+W11+W12+W13+W14+W15</f>
        <v>136431.95</v>
      </c>
      <c r="X8" s="138"/>
      <c r="Y8" s="10">
        <f>Y9+Y10+Y11+Y12+Y13+Y14+Y15</f>
        <v>137039.84</v>
      </c>
      <c r="Z8" s="156">
        <f>Y9+Y10+Y11+Y12+Y13+Y15+Y18+Y19+Y20+Y21+Y22+Y25</f>
        <v>424251.14</v>
      </c>
    </row>
    <row r="9" spans="1:25" s="2" customFormat="1" ht="12.75" outlineLevel="1">
      <c r="A9" s="7"/>
      <c r="B9" s="8"/>
      <c r="C9" s="8"/>
      <c r="D9" s="8"/>
      <c r="E9" s="8"/>
      <c r="F9" s="8"/>
      <c r="G9" s="8"/>
      <c r="H9" s="8" t="s">
        <v>28</v>
      </c>
      <c r="I9" s="9"/>
      <c r="J9" s="10"/>
      <c r="K9" s="138" t="s">
        <v>300</v>
      </c>
      <c r="L9" s="138"/>
      <c r="M9" s="138" t="s">
        <v>324</v>
      </c>
      <c r="N9" s="138"/>
      <c r="O9" s="138"/>
      <c r="P9" s="138"/>
      <c r="Q9" s="138"/>
      <c r="R9" s="138"/>
      <c r="S9" s="138"/>
      <c r="T9" s="138"/>
      <c r="U9" s="138"/>
      <c r="V9" s="138"/>
      <c r="W9" s="10">
        <f>J9-K9-M9</f>
        <v>0</v>
      </c>
      <c r="X9" s="138"/>
      <c r="Y9" s="10">
        <f>W9</f>
        <v>0</v>
      </c>
    </row>
    <row r="10" spans="1:25" s="2" customFormat="1" ht="12.75" outlineLevel="1">
      <c r="A10" s="7"/>
      <c r="B10" s="8"/>
      <c r="C10" s="8"/>
      <c r="D10" s="8"/>
      <c r="E10" s="8"/>
      <c r="F10" s="8"/>
      <c r="G10" s="8"/>
      <c r="H10" s="8" t="s">
        <v>29</v>
      </c>
      <c r="I10" s="9"/>
      <c r="J10" s="10">
        <v>9600</v>
      </c>
      <c r="K10" s="138"/>
      <c r="L10" s="138"/>
      <c r="M10" s="138" t="s">
        <v>325</v>
      </c>
      <c r="N10" s="138"/>
      <c r="O10" s="138"/>
      <c r="P10" s="138"/>
      <c r="Q10" s="138"/>
      <c r="R10" s="138"/>
      <c r="S10" s="138"/>
      <c r="T10" s="138"/>
      <c r="U10" s="138"/>
      <c r="V10" s="138"/>
      <c r="W10" s="10">
        <f>J10-M10</f>
        <v>9800</v>
      </c>
      <c r="X10" s="138"/>
      <c r="Y10" s="10">
        <f>W10</f>
        <v>9800</v>
      </c>
    </row>
    <row r="11" spans="1:25" s="2" customFormat="1" ht="12.75" outlineLevel="1">
      <c r="A11" s="7"/>
      <c r="B11" s="8"/>
      <c r="C11" s="8"/>
      <c r="D11" s="8"/>
      <c r="E11" s="8"/>
      <c r="F11" s="8"/>
      <c r="G11" s="8"/>
      <c r="H11" s="8" t="s">
        <v>30</v>
      </c>
      <c r="I11" s="9"/>
      <c r="J11" s="10">
        <v>61680.64</v>
      </c>
      <c r="K11" s="138" t="s">
        <v>295</v>
      </c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0">
        <f>J11-K11</f>
        <v>67987.75</v>
      </c>
      <c r="X11" s="138" t="s">
        <v>287</v>
      </c>
      <c r="Y11" s="10">
        <f>W11+X11</f>
        <v>68595.64</v>
      </c>
    </row>
    <row r="12" spans="1:26" s="2" customFormat="1" ht="12.75" outlineLevel="1">
      <c r="A12" s="7"/>
      <c r="B12" s="8"/>
      <c r="C12" s="8"/>
      <c r="D12" s="8"/>
      <c r="E12" s="8"/>
      <c r="F12" s="8"/>
      <c r="G12" s="8"/>
      <c r="H12" s="8" t="s">
        <v>31</v>
      </c>
      <c r="I12" s="9"/>
      <c r="J12" s="10">
        <v>51294.8</v>
      </c>
      <c r="K12" s="138" t="s">
        <v>296</v>
      </c>
      <c r="L12" s="138"/>
      <c r="M12" s="138"/>
      <c r="N12" s="138"/>
      <c r="O12" s="138" t="s">
        <v>335</v>
      </c>
      <c r="P12" s="138"/>
      <c r="Q12" s="138"/>
      <c r="R12" s="138"/>
      <c r="S12" s="138"/>
      <c r="T12" s="138"/>
      <c r="U12" s="138"/>
      <c r="V12" s="138"/>
      <c r="W12" s="10">
        <f>J12-K12-O12</f>
        <v>47641</v>
      </c>
      <c r="X12" s="138"/>
      <c r="Y12" s="10">
        <f>W12+X12</f>
        <v>47641</v>
      </c>
      <c r="Z12" s="46"/>
    </row>
    <row r="13" spans="1:25" s="2" customFormat="1" ht="12.75" outlineLevel="1">
      <c r="A13" s="7"/>
      <c r="B13" s="8"/>
      <c r="C13" s="8"/>
      <c r="D13" s="8"/>
      <c r="E13" s="8"/>
      <c r="F13" s="8"/>
      <c r="G13" s="8"/>
      <c r="H13" s="8" t="s">
        <v>32</v>
      </c>
      <c r="I13" s="9"/>
      <c r="J13" s="10">
        <v>1200</v>
      </c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0">
        <v>1200</v>
      </c>
      <c r="X13" s="138"/>
      <c r="Y13" s="10">
        <v>1200</v>
      </c>
    </row>
    <row r="14" spans="1:25" s="2" customFormat="1" ht="12.75" outlineLevel="1">
      <c r="A14" s="7"/>
      <c r="B14" s="8"/>
      <c r="C14" s="8"/>
      <c r="D14" s="8"/>
      <c r="E14" s="8"/>
      <c r="F14" s="8"/>
      <c r="G14" s="8"/>
      <c r="H14" s="8" t="s">
        <v>33</v>
      </c>
      <c r="I14" s="9"/>
      <c r="J14" s="10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0"/>
      <c r="X14" s="138"/>
      <c r="Y14" s="10"/>
    </row>
    <row r="15" spans="1:26" s="2" customFormat="1" ht="12.75" outlineLevel="1">
      <c r="A15" s="7"/>
      <c r="B15" s="8"/>
      <c r="C15" s="8"/>
      <c r="D15" s="8"/>
      <c r="E15" s="8"/>
      <c r="F15" s="8"/>
      <c r="G15" s="8"/>
      <c r="H15" s="8" t="s">
        <v>34</v>
      </c>
      <c r="I15" s="9"/>
      <c r="J15" s="10">
        <v>9424.37</v>
      </c>
      <c r="K15" s="138"/>
      <c r="L15" s="138"/>
      <c r="M15" s="138" t="s">
        <v>326</v>
      </c>
      <c r="N15" s="138"/>
      <c r="O15" s="138"/>
      <c r="P15" s="138"/>
      <c r="Q15" s="138"/>
      <c r="R15" s="138"/>
      <c r="S15" s="138"/>
      <c r="T15" s="138"/>
      <c r="U15" s="138"/>
      <c r="V15" s="138"/>
      <c r="W15" s="10">
        <f>J15-M15</f>
        <v>9803.2</v>
      </c>
      <c r="X15" s="138"/>
      <c r="Y15" s="10">
        <f>W15</f>
        <v>9803.2</v>
      </c>
      <c r="Z15" s="46"/>
    </row>
    <row r="16" spans="1:26" s="2" customFormat="1" ht="12.75" outlineLevel="1">
      <c r="A16" s="7"/>
      <c r="B16" s="8"/>
      <c r="C16" s="8"/>
      <c r="D16" s="8"/>
      <c r="E16" s="8"/>
      <c r="F16" s="8"/>
      <c r="G16" s="8"/>
      <c r="H16" s="8"/>
      <c r="I16" s="9"/>
      <c r="J16" s="10">
        <f>SUM(J9:J15)</f>
        <v>133199.81</v>
      </c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0">
        <f>SUM(W9:W15)</f>
        <v>136431.95</v>
      </c>
      <c r="X16" s="138"/>
      <c r="Y16" s="10">
        <f>SUM(Y9:Y15)</f>
        <v>137039.84</v>
      </c>
      <c r="Z16" s="46"/>
    </row>
    <row r="17" spans="1:25" s="2" customFormat="1" ht="25.5" outlineLevel="1">
      <c r="A17" s="134" t="s">
        <v>277</v>
      </c>
      <c r="B17" s="8" t="s">
        <v>9</v>
      </c>
      <c r="C17" s="8" t="s">
        <v>10</v>
      </c>
      <c r="D17" s="8" t="s">
        <v>11</v>
      </c>
      <c r="E17" s="8" t="s">
        <v>12</v>
      </c>
      <c r="F17" s="8" t="s">
        <v>13</v>
      </c>
      <c r="G17" s="8" t="s">
        <v>14</v>
      </c>
      <c r="H17" s="8" t="s">
        <v>14</v>
      </c>
      <c r="I17" s="9" t="s">
        <v>253</v>
      </c>
      <c r="J17" s="6">
        <f>J18</f>
        <v>92705</v>
      </c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6">
        <f>W18</f>
        <v>87805</v>
      </c>
      <c r="X17" s="138"/>
      <c r="Y17" s="6">
        <f>Y18</f>
        <v>89055</v>
      </c>
    </row>
    <row r="18" spans="1:25" s="2" customFormat="1" ht="12.75" outlineLevel="1">
      <c r="A18" s="7"/>
      <c r="B18" s="8"/>
      <c r="C18" s="8"/>
      <c r="D18" s="8"/>
      <c r="E18" s="8"/>
      <c r="F18" s="8"/>
      <c r="G18" s="8"/>
      <c r="H18" s="8" t="s">
        <v>31</v>
      </c>
      <c r="I18" s="9"/>
      <c r="J18" s="10">
        <v>92705</v>
      </c>
      <c r="K18" s="138" t="s">
        <v>297</v>
      </c>
      <c r="L18" s="138"/>
      <c r="M18" s="138"/>
      <c r="N18" s="138"/>
      <c r="O18" s="138" t="s">
        <v>334</v>
      </c>
      <c r="P18" s="138"/>
      <c r="Q18" s="138"/>
      <c r="R18" s="138"/>
      <c r="S18" s="138"/>
      <c r="T18" s="138"/>
      <c r="U18" s="138"/>
      <c r="V18" s="138"/>
      <c r="W18" s="10">
        <f>J18-K18-O18</f>
        <v>87805</v>
      </c>
      <c r="X18" s="138" t="s">
        <v>288</v>
      </c>
      <c r="Y18" s="10">
        <f>W18+X18</f>
        <v>89055</v>
      </c>
    </row>
    <row r="19" spans="1:25" s="2" customFormat="1" ht="25.5" outlineLevel="1">
      <c r="A19" s="134" t="s">
        <v>277</v>
      </c>
      <c r="B19" s="8" t="s">
        <v>9</v>
      </c>
      <c r="C19" s="8" t="s">
        <v>10</v>
      </c>
      <c r="D19" s="8" t="s">
        <v>11</v>
      </c>
      <c r="E19" s="8" t="s">
        <v>12</v>
      </c>
      <c r="F19" s="8" t="s">
        <v>13</v>
      </c>
      <c r="G19" s="8" t="s">
        <v>14</v>
      </c>
      <c r="H19" s="8" t="s">
        <v>17</v>
      </c>
      <c r="I19" s="9" t="s">
        <v>14</v>
      </c>
      <c r="J19" s="10">
        <v>8211.36</v>
      </c>
      <c r="K19" s="138" t="s">
        <v>294</v>
      </c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0">
        <f>J19-K19</f>
        <v>14782.94</v>
      </c>
      <c r="X19" s="138"/>
      <c r="Y19" s="10">
        <f>W19</f>
        <v>14782.94</v>
      </c>
    </row>
    <row r="20" spans="1:25" s="2" customFormat="1" ht="25.5" outlineLevel="1">
      <c r="A20" s="134" t="s">
        <v>277</v>
      </c>
      <c r="B20" s="8" t="s">
        <v>9</v>
      </c>
      <c r="C20" s="8" t="s">
        <v>10</v>
      </c>
      <c r="D20" s="8" t="s">
        <v>11</v>
      </c>
      <c r="E20" s="8" t="s">
        <v>12</v>
      </c>
      <c r="F20" s="8" t="s">
        <v>13</v>
      </c>
      <c r="G20" s="8" t="s">
        <v>14</v>
      </c>
      <c r="H20" s="8" t="s">
        <v>18</v>
      </c>
      <c r="I20" s="9" t="s">
        <v>14</v>
      </c>
      <c r="J20" s="10">
        <v>51312</v>
      </c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0">
        <v>51312</v>
      </c>
      <c r="X20" s="138" t="s">
        <v>289</v>
      </c>
      <c r="Y20" s="10">
        <f>W20+X20</f>
        <v>52659.68</v>
      </c>
    </row>
    <row r="21" spans="1:25" s="2" customFormat="1" ht="25.5" outlineLevel="1">
      <c r="A21" s="134" t="s">
        <v>277</v>
      </c>
      <c r="B21" s="8" t="s">
        <v>9</v>
      </c>
      <c r="C21" s="8" t="s">
        <v>10</v>
      </c>
      <c r="D21" s="8" t="s">
        <v>11</v>
      </c>
      <c r="E21" s="8" t="s">
        <v>12</v>
      </c>
      <c r="F21" s="8" t="s">
        <v>13</v>
      </c>
      <c r="G21" s="8" t="s">
        <v>14</v>
      </c>
      <c r="H21" s="8" t="s">
        <v>19</v>
      </c>
      <c r="I21" s="9" t="s">
        <v>14</v>
      </c>
      <c r="J21" s="10">
        <v>937.22</v>
      </c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0">
        <v>937.22</v>
      </c>
      <c r="X21" s="138" t="s">
        <v>290</v>
      </c>
      <c r="Y21" s="10">
        <f>W21+X21</f>
        <v>1731.44</v>
      </c>
    </row>
    <row r="22" spans="1:25" s="2" customFormat="1" ht="25.5" outlineLevel="1">
      <c r="A22" s="134" t="s">
        <v>277</v>
      </c>
      <c r="B22" s="8" t="s">
        <v>9</v>
      </c>
      <c r="C22" s="8" t="s">
        <v>10</v>
      </c>
      <c r="D22" s="8" t="s">
        <v>11</v>
      </c>
      <c r="E22" s="8" t="s">
        <v>12</v>
      </c>
      <c r="F22" s="8" t="s">
        <v>13</v>
      </c>
      <c r="G22" s="8" t="s">
        <v>14</v>
      </c>
      <c r="H22" s="8" t="s">
        <v>20</v>
      </c>
      <c r="I22" s="9" t="s">
        <v>14</v>
      </c>
      <c r="J22" s="10">
        <v>125596</v>
      </c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0">
        <v>125596</v>
      </c>
      <c r="X22" s="138"/>
      <c r="Y22" s="10">
        <v>125596</v>
      </c>
    </row>
    <row r="23" spans="1:25" s="2" customFormat="1" ht="25.5" outlineLevel="1">
      <c r="A23" s="134" t="s">
        <v>277</v>
      </c>
      <c r="B23" s="8" t="s">
        <v>9</v>
      </c>
      <c r="C23" s="8" t="s">
        <v>10</v>
      </c>
      <c r="D23" s="8" t="s">
        <v>11</v>
      </c>
      <c r="E23" s="8" t="s">
        <v>12</v>
      </c>
      <c r="F23" s="8" t="s">
        <v>13</v>
      </c>
      <c r="G23" s="8" t="s">
        <v>14</v>
      </c>
      <c r="H23" s="8" t="s">
        <v>271</v>
      </c>
      <c r="I23" s="9" t="s">
        <v>14</v>
      </c>
      <c r="J23" s="10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0"/>
      <c r="X23" s="138"/>
      <c r="Y23" s="10"/>
    </row>
    <row r="24" spans="1:25" s="2" customFormat="1" ht="25.5" outlineLevel="1">
      <c r="A24" s="134" t="s">
        <v>277</v>
      </c>
      <c r="B24" s="8" t="s">
        <v>9</v>
      </c>
      <c r="C24" s="8" t="s">
        <v>10</v>
      </c>
      <c r="D24" s="8" t="s">
        <v>11</v>
      </c>
      <c r="E24" s="8" t="s">
        <v>12</v>
      </c>
      <c r="F24" s="8" t="s">
        <v>13</v>
      </c>
      <c r="G24" s="8" t="s">
        <v>14</v>
      </c>
      <c r="H24" s="8" t="s">
        <v>21</v>
      </c>
      <c r="I24" s="9" t="s">
        <v>14</v>
      </c>
      <c r="J24" s="10">
        <v>680140.56</v>
      </c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0">
        <v>680140.56</v>
      </c>
      <c r="X24" s="138" t="s">
        <v>291</v>
      </c>
      <c r="Y24" s="10">
        <f>W24+X24</f>
        <v>683375.25</v>
      </c>
    </row>
    <row r="25" spans="1:25" s="2" customFormat="1" ht="25.5" outlineLevel="1">
      <c r="A25" s="134" t="s">
        <v>277</v>
      </c>
      <c r="B25" s="8" t="s">
        <v>9</v>
      </c>
      <c r="C25" s="8" t="s">
        <v>10</v>
      </c>
      <c r="D25" s="8" t="s">
        <v>11</v>
      </c>
      <c r="E25" s="8" t="s">
        <v>12</v>
      </c>
      <c r="F25" s="8" t="s">
        <v>13</v>
      </c>
      <c r="G25" s="8" t="s">
        <v>14</v>
      </c>
      <c r="H25" s="8" t="s">
        <v>22</v>
      </c>
      <c r="I25" s="9" t="s">
        <v>14</v>
      </c>
      <c r="J25" s="10">
        <v>8289.96</v>
      </c>
      <c r="K25" s="138" t="s">
        <v>299</v>
      </c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0">
        <f>J25-K25</f>
        <v>3386.239999999999</v>
      </c>
      <c r="X25" s="138"/>
      <c r="Y25" s="10">
        <f>W25</f>
        <v>3386.239999999999</v>
      </c>
    </row>
    <row r="26" spans="1:25" s="2" customFormat="1" ht="25.5" outlineLevel="1">
      <c r="A26" s="134" t="s">
        <v>277</v>
      </c>
      <c r="B26" s="8" t="s">
        <v>9</v>
      </c>
      <c r="C26" s="8" t="s">
        <v>10</v>
      </c>
      <c r="D26" s="8" t="s">
        <v>11</v>
      </c>
      <c r="E26" s="8" t="s">
        <v>12</v>
      </c>
      <c r="F26" s="8" t="s">
        <v>13</v>
      </c>
      <c r="G26" s="8" t="s">
        <v>14</v>
      </c>
      <c r="H26" s="8" t="s">
        <v>267</v>
      </c>
      <c r="I26" s="9" t="s">
        <v>14</v>
      </c>
      <c r="J26" s="10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0"/>
      <c r="X26" s="138"/>
      <c r="Y26" s="10"/>
    </row>
    <row r="27" spans="1:27" s="2" customFormat="1" ht="25.5" outlineLevel="1">
      <c r="A27" s="134" t="s">
        <v>277</v>
      </c>
      <c r="B27" s="8" t="s">
        <v>9</v>
      </c>
      <c r="C27" s="8" t="s">
        <v>10</v>
      </c>
      <c r="D27" s="8" t="s">
        <v>11</v>
      </c>
      <c r="E27" s="8" t="s">
        <v>12</v>
      </c>
      <c r="F27" s="8" t="s">
        <v>13</v>
      </c>
      <c r="G27" s="8" t="s">
        <v>14</v>
      </c>
      <c r="H27" s="8" t="s">
        <v>23</v>
      </c>
      <c r="I27" s="9" t="s">
        <v>14</v>
      </c>
      <c r="J27" s="10">
        <v>374751.55</v>
      </c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0">
        <v>374751.55</v>
      </c>
      <c r="X27" s="138" t="s">
        <v>282</v>
      </c>
      <c r="Y27" s="10">
        <f>W27+X27</f>
        <v>382118.04</v>
      </c>
      <c r="Z27" s="159">
        <v>374751.55</v>
      </c>
      <c r="AA27" s="46">
        <f aca="true" t="shared" si="0" ref="AA27:AA32">W27-Z27</f>
        <v>0</v>
      </c>
    </row>
    <row r="28" spans="1:27" s="2" customFormat="1" ht="25.5" outlineLevel="1">
      <c r="A28" s="134" t="s">
        <v>277</v>
      </c>
      <c r="B28" s="8" t="s">
        <v>9</v>
      </c>
      <c r="C28" s="8" t="s">
        <v>10</v>
      </c>
      <c r="D28" s="8" t="s">
        <v>11</v>
      </c>
      <c r="E28" s="8" t="s">
        <v>12</v>
      </c>
      <c r="F28" s="8" t="s">
        <v>13</v>
      </c>
      <c r="G28" s="8" t="s">
        <v>14</v>
      </c>
      <c r="H28" s="8" t="s">
        <v>268</v>
      </c>
      <c r="I28" s="9" t="s">
        <v>14</v>
      </c>
      <c r="J28" s="10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0"/>
      <c r="X28" s="138"/>
      <c r="Y28" s="10"/>
      <c r="Z28" s="159"/>
      <c r="AA28" s="46">
        <f t="shared" si="0"/>
        <v>0</v>
      </c>
    </row>
    <row r="29" spans="1:27" s="2" customFormat="1" ht="25.5" outlineLevel="1">
      <c r="A29" s="134" t="s">
        <v>277</v>
      </c>
      <c r="B29" s="8" t="s">
        <v>9</v>
      </c>
      <c r="C29" s="8" t="s">
        <v>10</v>
      </c>
      <c r="D29" s="8" t="s">
        <v>11</v>
      </c>
      <c r="E29" s="8" t="s">
        <v>12</v>
      </c>
      <c r="F29" s="8" t="s">
        <v>13</v>
      </c>
      <c r="G29" s="8" t="s">
        <v>14</v>
      </c>
      <c r="H29" s="8" t="s">
        <v>24</v>
      </c>
      <c r="I29" s="9" t="s">
        <v>14</v>
      </c>
      <c r="J29" s="10">
        <v>175521.62</v>
      </c>
      <c r="K29" s="138"/>
      <c r="L29" s="138"/>
      <c r="M29" s="138"/>
      <c r="N29" s="138"/>
      <c r="O29" s="138"/>
      <c r="P29" s="138"/>
      <c r="Q29" s="138"/>
      <c r="R29" s="138" t="s">
        <v>342</v>
      </c>
      <c r="S29" s="138"/>
      <c r="T29" s="138"/>
      <c r="U29" s="138"/>
      <c r="V29" s="138"/>
      <c r="W29" s="10">
        <f>J29-R29</f>
        <v>134437.81</v>
      </c>
      <c r="X29" s="138" t="s">
        <v>283</v>
      </c>
      <c r="Y29" s="10">
        <f>W29+X29</f>
        <v>138738.96</v>
      </c>
      <c r="Z29" s="159">
        <v>134437.81</v>
      </c>
      <c r="AA29" s="46">
        <f t="shared" si="0"/>
        <v>0</v>
      </c>
    </row>
    <row r="30" spans="1:27" s="2" customFormat="1" ht="25.5" outlineLevel="1">
      <c r="A30" s="134" t="s">
        <v>277</v>
      </c>
      <c r="B30" s="8" t="s">
        <v>9</v>
      </c>
      <c r="C30" s="8" t="s">
        <v>10</v>
      </c>
      <c r="D30" s="8" t="s">
        <v>11</v>
      </c>
      <c r="E30" s="8" t="s">
        <v>12</v>
      </c>
      <c r="F30" s="8" t="s">
        <v>13</v>
      </c>
      <c r="G30" s="8" t="s">
        <v>14</v>
      </c>
      <c r="H30" s="8" t="s">
        <v>25</v>
      </c>
      <c r="I30" s="9" t="s">
        <v>14</v>
      </c>
      <c r="J30" s="10">
        <v>25813.22</v>
      </c>
      <c r="K30" s="138"/>
      <c r="L30" s="138"/>
      <c r="M30" s="138"/>
      <c r="N30" s="138"/>
      <c r="O30" s="138"/>
      <c r="P30" s="138"/>
      <c r="Q30" s="138"/>
      <c r="R30" s="138" t="s">
        <v>343</v>
      </c>
      <c r="S30" s="138"/>
      <c r="T30" s="138"/>
      <c r="U30" s="138"/>
      <c r="V30" s="138"/>
      <c r="W30" s="10">
        <f>J30-R30</f>
        <v>25080.83</v>
      </c>
      <c r="X30" s="138" t="s">
        <v>284</v>
      </c>
      <c r="Y30" s="10">
        <f>W30+X30</f>
        <v>25680.83</v>
      </c>
      <c r="Z30" s="159">
        <v>25080.83</v>
      </c>
      <c r="AA30" s="46">
        <f t="shared" si="0"/>
        <v>0</v>
      </c>
    </row>
    <row r="31" spans="1:27" s="2" customFormat="1" ht="25.5" outlineLevel="1">
      <c r="A31" s="134" t="s">
        <v>277</v>
      </c>
      <c r="B31" s="8" t="s">
        <v>9</v>
      </c>
      <c r="C31" s="8" t="s">
        <v>10</v>
      </c>
      <c r="D31" s="8" t="s">
        <v>11</v>
      </c>
      <c r="E31" s="8" t="s">
        <v>12</v>
      </c>
      <c r="F31" s="8" t="s">
        <v>13</v>
      </c>
      <c r="G31" s="8" t="s">
        <v>14</v>
      </c>
      <c r="H31" s="8" t="s">
        <v>263</v>
      </c>
      <c r="I31" s="9" t="s">
        <v>14</v>
      </c>
      <c r="J31" s="10">
        <v>6118.07</v>
      </c>
      <c r="K31" s="138"/>
      <c r="L31" s="138"/>
      <c r="M31" s="138"/>
      <c r="N31" s="138"/>
      <c r="O31" s="138"/>
      <c r="P31" s="138"/>
      <c r="Q31" s="138"/>
      <c r="R31" s="138" t="s">
        <v>344</v>
      </c>
      <c r="S31" s="138"/>
      <c r="T31" s="138"/>
      <c r="U31" s="138"/>
      <c r="V31" s="138"/>
      <c r="W31" s="10">
        <f>J31-R31</f>
        <v>6583.88</v>
      </c>
      <c r="X31" s="138" t="s">
        <v>285</v>
      </c>
      <c r="Y31" s="10">
        <f>W31+X31</f>
        <v>7145.1</v>
      </c>
      <c r="Z31" s="159">
        <v>6583.88</v>
      </c>
      <c r="AA31" s="46">
        <f t="shared" si="0"/>
        <v>0</v>
      </c>
    </row>
    <row r="32" spans="1:27" s="2" customFormat="1" ht="25.5" outlineLevel="1">
      <c r="A32" s="134" t="s">
        <v>277</v>
      </c>
      <c r="B32" s="8" t="s">
        <v>9</v>
      </c>
      <c r="C32" s="8" t="s">
        <v>10</v>
      </c>
      <c r="D32" s="8" t="s">
        <v>11</v>
      </c>
      <c r="E32" s="8" t="s">
        <v>12</v>
      </c>
      <c r="F32" s="8" t="s">
        <v>13</v>
      </c>
      <c r="G32" s="8" t="s">
        <v>14</v>
      </c>
      <c r="H32" s="8" t="s">
        <v>264</v>
      </c>
      <c r="I32" s="9" t="s">
        <v>14</v>
      </c>
      <c r="J32" s="10">
        <v>66951.21</v>
      </c>
      <c r="K32" s="138"/>
      <c r="L32" s="138"/>
      <c r="M32" s="138"/>
      <c r="N32" s="138"/>
      <c r="O32" s="138"/>
      <c r="P32" s="138"/>
      <c r="Q32" s="138"/>
      <c r="R32" s="138" t="s">
        <v>345</v>
      </c>
      <c r="S32" s="138"/>
      <c r="T32" s="138"/>
      <c r="U32" s="138"/>
      <c r="V32" s="138"/>
      <c r="W32" s="10">
        <f>J32-R32</f>
        <v>10443.960000000006</v>
      </c>
      <c r="X32" s="138" t="s">
        <v>286</v>
      </c>
      <c r="Y32" s="10">
        <f>W32+X32</f>
        <v>10443.970000000007</v>
      </c>
      <c r="Z32" s="159">
        <v>10443.96</v>
      </c>
      <c r="AA32" s="46">
        <f t="shared" si="0"/>
        <v>0</v>
      </c>
    </row>
    <row r="33" spans="1:25" s="153" customFormat="1" ht="15.75" outlineLevel="1">
      <c r="A33" s="148"/>
      <c r="B33" s="149"/>
      <c r="C33" s="149"/>
      <c r="D33" s="149"/>
      <c r="E33" s="149"/>
      <c r="F33" s="149"/>
      <c r="G33" s="149"/>
      <c r="H33" s="149"/>
      <c r="I33" s="150"/>
      <c r="J33" s="151">
        <f>J34+J36+J37</f>
        <v>3684410.52</v>
      </c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1">
        <f>W34+W36+W37+W38</f>
        <v>3885279.5300000003</v>
      </c>
      <c r="X33" s="152"/>
      <c r="Y33" s="151">
        <f>Y34+Y36+Y37+Y38</f>
        <v>3885279.5300000003</v>
      </c>
    </row>
    <row r="34" spans="1:25" s="2" customFormat="1" ht="25.5" outlineLevel="1">
      <c r="A34" s="134" t="s">
        <v>277</v>
      </c>
      <c r="B34" s="8" t="s">
        <v>9</v>
      </c>
      <c r="C34" s="8" t="s">
        <v>10</v>
      </c>
      <c r="D34" s="8" t="s">
        <v>11</v>
      </c>
      <c r="E34" s="8" t="s">
        <v>12</v>
      </c>
      <c r="F34" s="8" t="s">
        <v>13</v>
      </c>
      <c r="G34" s="8" t="s">
        <v>254</v>
      </c>
      <c r="H34" s="8" t="s">
        <v>14</v>
      </c>
      <c r="I34" s="9" t="s">
        <v>14</v>
      </c>
      <c r="J34" s="6">
        <f>J35</f>
        <v>206888</v>
      </c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6">
        <f>W35</f>
        <v>0</v>
      </c>
      <c r="X34" s="138"/>
      <c r="Y34" s="6">
        <f>Y35</f>
        <v>0</v>
      </c>
    </row>
    <row r="35" spans="1:25" s="2" customFormat="1" ht="12.75" outlineLevel="1">
      <c r="A35" s="7"/>
      <c r="B35" s="8"/>
      <c r="C35" s="8"/>
      <c r="D35" s="8"/>
      <c r="E35" s="8"/>
      <c r="F35" s="8"/>
      <c r="G35" s="8" t="s">
        <v>33</v>
      </c>
      <c r="H35" s="8"/>
      <c r="I35" s="9"/>
      <c r="J35" s="10">
        <v>206888</v>
      </c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 t="s">
        <v>357</v>
      </c>
      <c r="W35" s="10">
        <f>J35-V35</f>
        <v>0</v>
      </c>
      <c r="X35" s="138"/>
      <c r="Y35" s="10">
        <f>W35</f>
        <v>0</v>
      </c>
    </row>
    <row r="36" spans="1:27" s="2" customFormat="1" ht="25.5" outlineLevel="1">
      <c r="A36" s="134" t="s">
        <v>277</v>
      </c>
      <c r="B36" s="8" t="s">
        <v>9</v>
      </c>
      <c r="C36" s="8" t="s">
        <v>10</v>
      </c>
      <c r="D36" s="8" t="s">
        <v>11</v>
      </c>
      <c r="E36" s="8" t="s">
        <v>12</v>
      </c>
      <c r="F36" s="8" t="s">
        <v>13</v>
      </c>
      <c r="G36" s="8" t="s">
        <v>254</v>
      </c>
      <c r="H36" s="8" t="s">
        <v>15</v>
      </c>
      <c r="I36" s="9" t="s">
        <v>14</v>
      </c>
      <c r="J36" s="10">
        <v>2670908.39</v>
      </c>
      <c r="K36" s="138"/>
      <c r="L36" s="138"/>
      <c r="M36" s="138"/>
      <c r="N36" s="138"/>
      <c r="O36" s="138"/>
      <c r="P36" s="138"/>
      <c r="Q36" s="138" t="s">
        <v>339</v>
      </c>
      <c r="R36" s="138"/>
      <c r="S36" s="138"/>
      <c r="T36" s="138"/>
      <c r="U36" s="138"/>
      <c r="V36" s="138" t="s">
        <v>358</v>
      </c>
      <c r="W36" s="10">
        <f>J36-Q36-V36</f>
        <v>2984085.8200000003</v>
      </c>
      <c r="X36" s="138"/>
      <c r="Y36" s="10">
        <f>W36</f>
        <v>2984085.8200000003</v>
      </c>
      <c r="Z36" s="159">
        <v>2825185.66</v>
      </c>
      <c r="AA36" s="46">
        <f>W36-Z36</f>
        <v>158900.16000000015</v>
      </c>
    </row>
    <row r="37" spans="1:27" s="2" customFormat="1" ht="25.5" outlineLevel="1">
      <c r="A37" s="134" t="s">
        <v>277</v>
      </c>
      <c r="B37" s="8" t="s">
        <v>9</v>
      </c>
      <c r="C37" s="8" t="s">
        <v>10</v>
      </c>
      <c r="D37" s="8" t="s">
        <v>11</v>
      </c>
      <c r="E37" s="8" t="s">
        <v>12</v>
      </c>
      <c r="F37" s="8" t="s">
        <v>13</v>
      </c>
      <c r="G37" s="8" t="s">
        <v>254</v>
      </c>
      <c r="H37" s="8" t="s">
        <v>16</v>
      </c>
      <c r="I37" s="9" t="s">
        <v>14</v>
      </c>
      <c r="J37" s="10">
        <v>806614.13</v>
      </c>
      <c r="K37" s="138"/>
      <c r="L37" s="138" t="s">
        <v>310</v>
      </c>
      <c r="M37" s="138"/>
      <c r="N37" s="138"/>
      <c r="O37" s="138"/>
      <c r="P37" s="138"/>
      <c r="Q37" s="138" t="s">
        <v>340</v>
      </c>
      <c r="R37" s="138"/>
      <c r="S37" s="138"/>
      <c r="T37" s="138"/>
      <c r="U37" s="138"/>
      <c r="V37" s="138" t="s">
        <v>359</v>
      </c>
      <c r="W37" s="10">
        <f>J37-L37-Q37-V37</f>
        <v>900613.48</v>
      </c>
      <c r="X37" s="138"/>
      <c r="Y37" s="10">
        <f>W37</f>
        <v>900613.48</v>
      </c>
      <c r="Z37" s="159">
        <v>853205.87</v>
      </c>
      <c r="AA37" s="46">
        <f>W37-Z37</f>
        <v>47407.609999999986</v>
      </c>
    </row>
    <row r="38" spans="1:25" s="2" customFormat="1" ht="25.5" outlineLevel="1">
      <c r="A38" s="134" t="s">
        <v>277</v>
      </c>
      <c r="B38" s="8" t="s">
        <v>9</v>
      </c>
      <c r="C38" s="8" t="s">
        <v>10</v>
      </c>
      <c r="D38" s="8" t="s">
        <v>11</v>
      </c>
      <c r="E38" s="8" t="s">
        <v>12</v>
      </c>
      <c r="F38" s="8" t="s">
        <v>13</v>
      </c>
      <c r="G38" s="8" t="s">
        <v>309</v>
      </c>
      <c r="H38" s="8" t="s">
        <v>14</v>
      </c>
      <c r="I38" s="9" t="s">
        <v>14</v>
      </c>
      <c r="J38" s="10"/>
      <c r="K38" s="138"/>
      <c r="L38" s="138" t="s">
        <v>311</v>
      </c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0">
        <f>J38-L38</f>
        <v>580.23</v>
      </c>
      <c r="X38" s="138"/>
      <c r="Y38" s="10">
        <f>W38</f>
        <v>580.23</v>
      </c>
    </row>
    <row r="39" spans="1:25" s="2" customFormat="1" ht="25.5" outlineLevel="1">
      <c r="A39" s="134" t="s">
        <v>277</v>
      </c>
      <c r="B39" s="8" t="s">
        <v>9</v>
      </c>
      <c r="C39" s="8" t="s">
        <v>10</v>
      </c>
      <c r="D39" s="8" t="s">
        <v>11</v>
      </c>
      <c r="E39" s="8" t="s">
        <v>12</v>
      </c>
      <c r="F39" s="8" t="s">
        <v>13</v>
      </c>
      <c r="G39" s="8" t="s">
        <v>14</v>
      </c>
      <c r="H39" s="8" t="s">
        <v>15</v>
      </c>
      <c r="I39" s="9" t="s">
        <v>14</v>
      </c>
      <c r="J39" s="10">
        <v>1386519.23</v>
      </c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0">
        <v>1386519.23</v>
      </c>
      <c r="X39" s="138"/>
      <c r="Y39" s="10">
        <v>1386519.23</v>
      </c>
    </row>
    <row r="40" spans="1:25" s="2" customFormat="1" ht="25.5" outlineLevel="1">
      <c r="A40" s="134" t="s">
        <v>277</v>
      </c>
      <c r="B40" s="8" t="s">
        <v>9</v>
      </c>
      <c r="C40" s="8" t="s">
        <v>10</v>
      </c>
      <c r="D40" s="8" t="s">
        <v>11</v>
      </c>
      <c r="E40" s="8" t="s">
        <v>12</v>
      </c>
      <c r="F40" s="8" t="s">
        <v>13</v>
      </c>
      <c r="G40" s="8" t="s">
        <v>14</v>
      </c>
      <c r="H40" s="8" t="s">
        <v>16</v>
      </c>
      <c r="I40" s="9" t="s">
        <v>14</v>
      </c>
      <c r="J40" s="10">
        <v>418728.73</v>
      </c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65">
        <v>418728.73</v>
      </c>
      <c r="X40" s="138"/>
      <c r="Y40" s="165">
        <v>418728.73</v>
      </c>
    </row>
    <row r="41" spans="1:25" ht="22.5" outlineLevel="1">
      <c r="A41" s="157" t="s">
        <v>277</v>
      </c>
      <c r="B41" s="158" t="s">
        <v>9</v>
      </c>
      <c r="C41" s="158" t="s">
        <v>13</v>
      </c>
      <c r="D41" s="158" t="s">
        <v>10</v>
      </c>
      <c r="E41" s="158" t="s">
        <v>11</v>
      </c>
      <c r="F41" s="158" t="s">
        <v>12</v>
      </c>
      <c r="G41" s="158" t="s">
        <v>351</v>
      </c>
      <c r="H41" s="158" t="s">
        <v>352</v>
      </c>
      <c r="I41" s="158" t="s">
        <v>15</v>
      </c>
      <c r="J41" s="158" t="s">
        <v>14</v>
      </c>
      <c r="K41" s="159"/>
      <c r="L41" s="159"/>
      <c r="M41" s="159"/>
      <c r="N41" s="158"/>
      <c r="T41">
        <v>-18992.57</v>
      </c>
      <c r="W41" s="166">
        <f>J41-T41</f>
        <v>18992.57</v>
      </c>
      <c r="X41" s="167"/>
      <c r="Y41" s="166">
        <f>W41</f>
        <v>18992.57</v>
      </c>
    </row>
    <row r="42" spans="1:25" ht="22.5" outlineLevel="1">
      <c r="A42" s="157" t="s">
        <v>277</v>
      </c>
      <c r="B42" s="158" t="s">
        <v>9</v>
      </c>
      <c r="C42" s="158" t="s">
        <v>13</v>
      </c>
      <c r="D42" s="158" t="s">
        <v>10</v>
      </c>
      <c r="E42" s="158" t="s">
        <v>11</v>
      </c>
      <c r="F42" s="158" t="s">
        <v>12</v>
      </c>
      <c r="G42" s="158" t="s">
        <v>351</v>
      </c>
      <c r="H42" s="158" t="s">
        <v>352</v>
      </c>
      <c r="I42" s="158" t="s">
        <v>16</v>
      </c>
      <c r="J42" s="158" t="s">
        <v>14</v>
      </c>
      <c r="K42" s="159"/>
      <c r="L42" s="159"/>
      <c r="M42" s="159"/>
      <c r="N42" s="158"/>
      <c r="T42">
        <v>-5735.75</v>
      </c>
      <c r="W42" s="166">
        <f>J42-T42</f>
        <v>5735.75</v>
      </c>
      <c r="X42" s="167"/>
      <c r="Y42" s="166">
        <f>W42</f>
        <v>5735.75</v>
      </c>
    </row>
    <row r="43" spans="1:25" ht="29.25" customHeight="1">
      <c r="A43" s="3" t="s">
        <v>0</v>
      </c>
      <c r="B43" s="3" t="s">
        <v>1</v>
      </c>
      <c r="C43" s="3" t="s">
        <v>2</v>
      </c>
      <c r="D43" s="3" t="s">
        <v>3</v>
      </c>
      <c r="E43" s="3" t="s">
        <v>4</v>
      </c>
      <c r="F43" s="3" t="s">
        <v>5</v>
      </c>
      <c r="G43" s="3" t="s">
        <v>6</v>
      </c>
      <c r="H43" s="3" t="s">
        <v>7</v>
      </c>
      <c r="I43" s="4" t="s">
        <v>8</v>
      </c>
      <c r="J43" s="3" t="s">
        <v>256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3" t="s">
        <v>256</v>
      </c>
      <c r="X43" s="4" t="s">
        <v>257</v>
      </c>
      <c r="Y43" s="3" t="s">
        <v>256</v>
      </c>
    </row>
    <row r="44" spans="1:26" s="2" customFormat="1" ht="12.75">
      <c r="A44" s="5" t="s">
        <v>277</v>
      </c>
      <c r="B44" s="212" t="s">
        <v>278</v>
      </c>
      <c r="C44" s="213"/>
      <c r="D44" s="213"/>
      <c r="E44" s="213"/>
      <c r="F44" s="213"/>
      <c r="G44" s="213"/>
      <c r="H44" s="213"/>
      <c r="I44" s="214"/>
      <c r="J44" s="6">
        <f>J45</f>
        <v>6000</v>
      </c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6">
        <f>W45+W46+W47+W48+W49</f>
        <v>386499.19</v>
      </c>
      <c r="X44" s="6">
        <f>X45+X46+X47+X48</f>
        <v>0</v>
      </c>
      <c r="Y44" s="6">
        <f>Y45+Y46+Y47+Y48+Y49</f>
        <v>386499.19</v>
      </c>
      <c r="Z44" s="46">
        <f>W44+X44</f>
        <v>386499.19</v>
      </c>
    </row>
    <row r="45" spans="1:25" s="2" customFormat="1" ht="25.5" outlineLevel="1">
      <c r="A45" s="134" t="s">
        <v>277</v>
      </c>
      <c r="B45" s="8" t="s">
        <v>279</v>
      </c>
      <c r="C45" s="8" t="s">
        <v>280</v>
      </c>
      <c r="D45" s="8" t="s">
        <v>281</v>
      </c>
      <c r="E45" s="8" t="s">
        <v>12</v>
      </c>
      <c r="F45" s="8" t="s">
        <v>30</v>
      </c>
      <c r="G45" s="8" t="s">
        <v>14</v>
      </c>
      <c r="H45" s="8" t="s">
        <v>14</v>
      </c>
      <c r="I45" s="9" t="s">
        <v>26</v>
      </c>
      <c r="J45" s="10">
        <v>6000</v>
      </c>
      <c r="K45" s="138"/>
      <c r="L45" s="138"/>
      <c r="M45" s="138" t="s">
        <v>322</v>
      </c>
      <c r="N45" s="138"/>
      <c r="O45" s="138"/>
      <c r="P45" s="138" t="s">
        <v>337</v>
      </c>
      <c r="Q45" s="138"/>
      <c r="R45" s="138"/>
      <c r="S45" s="138"/>
      <c r="T45" s="138"/>
      <c r="U45" s="138"/>
      <c r="V45" s="138"/>
      <c r="W45" s="165">
        <f>J45-M45-P45</f>
        <v>9581.73</v>
      </c>
      <c r="X45" s="138"/>
      <c r="Y45" s="165">
        <f aca="true" t="shared" si="1" ref="Y45:Y51">W45</f>
        <v>9581.73</v>
      </c>
    </row>
    <row r="46" spans="1:27" ht="22.5" outlineLevel="1">
      <c r="A46" s="157" t="s">
        <v>277</v>
      </c>
      <c r="B46" s="158" t="s">
        <v>318</v>
      </c>
      <c r="C46" s="158" t="s">
        <v>13</v>
      </c>
      <c r="D46" s="158" t="s">
        <v>319</v>
      </c>
      <c r="E46" s="158" t="s">
        <v>281</v>
      </c>
      <c r="F46" s="158" t="s">
        <v>12</v>
      </c>
      <c r="G46" s="158" t="s">
        <v>320</v>
      </c>
      <c r="H46" s="158" t="s">
        <v>321</v>
      </c>
      <c r="I46" s="158" t="s">
        <v>14</v>
      </c>
      <c r="J46" s="158" t="s">
        <v>14</v>
      </c>
      <c r="K46" s="159"/>
      <c r="L46" s="159"/>
      <c r="M46" s="159">
        <v>-189300</v>
      </c>
      <c r="N46" s="161"/>
      <c r="O46" s="161"/>
      <c r="P46" s="161"/>
      <c r="Q46" s="161"/>
      <c r="R46" s="161"/>
      <c r="S46" s="161"/>
      <c r="T46" s="161"/>
      <c r="U46" s="161">
        <v>-114638.46</v>
      </c>
      <c r="V46" s="161"/>
      <c r="W46" s="182">
        <f>J46-M46-U46</f>
        <v>303938.46</v>
      </c>
      <c r="X46" s="167"/>
      <c r="Y46" s="166">
        <f t="shared" si="1"/>
        <v>303938.46</v>
      </c>
      <c r="Z46" s="159">
        <v>303938.46</v>
      </c>
      <c r="AA46" s="194">
        <f>W46-Z46</f>
        <v>0</v>
      </c>
    </row>
    <row r="47" spans="1:25" ht="22.5" outlineLevel="1">
      <c r="A47" s="157" t="s">
        <v>277</v>
      </c>
      <c r="B47" s="158" t="s">
        <v>9</v>
      </c>
      <c r="C47" s="158" t="s">
        <v>13</v>
      </c>
      <c r="D47" s="158" t="s">
        <v>328</v>
      </c>
      <c r="E47" s="158" t="s">
        <v>281</v>
      </c>
      <c r="F47" s="158" t="s">
        <v>323</v>
      </c>
      <c r="G47" s="158" t="s">
        <v>320</v>
      </c>
      <c r="H47" s="158" t="s">
        <v>14</v>
      </c>
      <c r="I47" s="158" t="s">
        <v>14</v>
      </c>
      <c r="J47" s="159"/>
      <c r="K47" s="159"/>
      <c r="L47" s="159"/>
      <c r="M47" s="158"/>
      <c r="N47" s="162">
        <v>-22979</v>
      </c>
      <c r="O47" s="164"/>
      <c r="P47" s="164"/>
      <c r="Q47" s="164"/>
      <c r="R47" s="164"/>
      <c r="S47" s="164"/>
      <c r="T47" s="164"/>
      <c r="U47" s="164"/>
      <c r="V47" s="164"/>
      <c r="W47" s="168">
        <f>J47-N47</f>
        <v>22979</v>
      </c>
      <c r="X47" s="167"/>
      <c r="Y47" s="168">
        <f t="shared" si="1"/>
        <v>22979</v>
      </c>
    </row>
    <row r="48" spans="1:25" ht="22.5" outlineLevel="1">
      <c r="A48" s="169" t="s">
        <v>277</v>
      </c>
      <c r="B48" s="170" t="s">
        <v>9</v>
      </c>
      <c r="C48" s="170" t="s">
        <v>13</v>
      </c>
      <c r="D48" s="170" t="s">
        <v>329</v>
      </c>
      <c r="E48" s="170" t="s">
        <v>281</v>
      </c>
      <c r="F48" s="170" t="s">
        <v>33</v>
      </c>
      <c r="G48" s="170" t="s">
        <v>320</v>
      </c>
      <c r="H48" s="170" t="s">
        <v>14</v>
      </c>
      <c r="I48" s="170" t="s">
        <v>14</v>
      </c>
      <c r="J48" s="171"/>
      <c r="K48" s="171"/>
      <c r="L48" s="171"/>
      <c r="M48" s="170"/>
      <c r="N48" s="162">
        <v>-30000</v>
      </c>
      <c r="O48" s="164"/>
      <c r="P48" s="164"/>
      <c r="Q48" s="164"/>
      <c r="R48" s="164"/>
      <c r="S48" s="164"/>
      <c r="T48" s="164"/>
      <c r="U48" s="164"/>
      <c r="V48" s="164"/>
      <c r="W48" s="172">
        <f>J48-N48</f>
        <v>30000</v>
      </c>
      <c r="X48" s="173"/>
      <c r="Y48" s="172">
        <f t="shared" si="1"/>
        <v>30000</v>
      </c>
    </row>
    <row r="49" spans="1:25" s="179" customFormat="1" ht="22.5" outlineLevel="1">
      <c r="A49" s="175" t="s">
        <v>277</v>
      </c>
      <c r="B49" s="176" t="s">
        <v>279</v>
      </c>
      <c r="C49" s="176" t="s">
        <v>13</v>
      </c>
      <c r="D49" s="176" t="s">
        <v>346</v>
      </c>
      <c r="E49" s="176" t="s">
        <v>281</v>
      </c>
      <c r="F49" s="176" t="s">
        <v>12</v>
      </c>
      <c r="G49" s="176" t="s">
        <v>320</v>
      </c>
      <c r="H49" s="176" t="s">
        <v>347</v>
      </c>
      <c r="I49" s="176" t="s">
        <v>14</v>
      </c>
      <c r="J49" s="176"/>
      <c r="K49" s="177"/>
      <c r="L49" s="177"/>
      <c r="M49" s="177"/>
      <c r="N49" s="176"/>
      <c r="O49" s="178"/>
      <c r="P49" s="178"/>
      <c r="Q49" s="178"/>
      <c r="R49" s="178">
        <v>-20000</v>
      </c>
      <c r="S49" s="178"/>
      <c r="T49" s="178"/>
      <c r="U49" s="178"/>
      <c r="V49" s="178"/>
      <c r="W49" s="180">
        <f>J49-R49</f>
        <v>20000</v>
      </c>
      <c r="X49" s="181"/>
      <c r="Y49" s="180">
        <f t="shared" si="1"/>
        <v>20000</v>
      </c>
    </row>
    <row r="50" spans="1:25" ht="12.75" customHeight="1">
      <c r="A50" s="174"/>
      <c r="B50" s="174"/>
      <c r="C50" s="174"/>
      <c r="D50" s="174"/>
      <c r="E50" s="174"/>
      <c r="F50" s="174">
        <v>310</v>
      </c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>
        <v>-17140</v>
      </c>
      <c r="S50" s="174">
        <v>-220</v>
      </c>
      <c r="T50" s="174"/>
      <c r="U50" s="174"/>
      <c r="V50" s="174"/>
      <c r="W50" s="182">
        <f>J50-R50-S50</f>
        <v>17360</v>
      </c>
      <c r="X50" s="167"/>
      <c r="Y50" s="166">
        <f t="shared" si="1"/>
        <v>17360</v>
      </c>
    </row>
    <row r="51" spans="1:25" ht="12.75" customHeight="1">
      <c r="A51" s="174"/>
      <c r="B51" s="174"/>
      <c r="C51" s="174"/>
      <c r="D51" s="174"/>
      <c r="E51" s="174"/>
      <c r="F51" s="174">
        <v>340</v>
      </c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>
        <v>-2860</v>
      </c>
      <c r="S51" s="174">
        <v>220</v>
      </c>
      <c r="T51" s="174"/>
      <c r="U51" s="174"/>
      <c r="V51" s="174"/>
      <c r="W51" s="182">
        <f>J51-R51-S51</f>
        <v>2640</v>
      </c>
      <c r="X51" s="167"/>
      <c r="Y51" s="166">
        <f t="shared" si="1"/>
        <v>2640</v>
      </c>
    </row>
  </sheetData>
  <sheetProtection/>
  <mergeCells count="2">
    <mergeCell ref="B7:I7"/>
    <mergeCell ref="B44:I44"/>
  </mergeCells>
  <printOptions/>
  <pageMargins left="0.52" right="0.75" top="0.35" bottom="0.17" header="0.5" footer="0.5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I70"/>
  <sheetViews>
    <sheetView zoomScalePageLayoutView="0" workbookViewId="0" topLeftCell="A44">
      <selection activeCell="I59" sqref="I59"/>
    </sheetView>
  </sheetViews>
  <sheetFormatPr defaultColWidth="9.140625" defaultRowHeight="12.75"/>
  <cols>
    <col min="1" max="1" width="31.00390625" style="0" customWidth="1"/>
    <col min="2" max="2" width="9.00390625" style="0" customWidth="1"/>
    <col min="3" max="3" width="7.140625" style="0" customWidth="1"/>
    <col min="4" max="4" width="10.140625" style="0" customWidth="1"/>
    <col min="5" max="5" width="16.00390625" style="0" customWidth="1"/>
    <col min="6" max="6" width="15.421875" style="0" customWidth="1"/>
    <col min="7" max="7" width="18.421875" style="0" customWidth="1"/>
    <col min="8" max="8" width="14.57421875" style="0" bestFit="1" customWidth="1"/>
    <col min="9" max="9" width="12.8515625" style="0" bestFit="1" customWidth="1"/>
  </cols>
  <sheetData>
    <row r="1" spans="5:6" ht="12.75">
      <c r="E1" s="184" t="s">
        <v>35</v>
      </c>
      <c r="F1" s="184"/>
    </row>
    <row r="2" spans="4:7" ht="24.75" customHeight="1">
      <c r="D2" s="185" t="s">
        <v>313</v>
      </c>
      <c r="E2" s="185"/>
      <c r="F2" s="185"/>
      <c r="G2" s="185"/>
    </row>
    <row r="3" spans="4:7" ht="8.25" customHeight="1">
      <c r="D3" s="186" t="s">
        <v>36</v>
      </c>
      <c r="E3" s="186"/>
      <c r="F3" s="186"/>
      <c r="G3" s="186"/>
    </row>
    <row r="4" spans="4:7" ht="24" customHeight="1">
      <c r="D4" s="187" t="s">
        <v>37</v>
      </c>
      <c r="E4" s="187"/>
      <c r="F4" s="187"/>
      <c r="G4" s="187"/>
    </row>
    <row r="5" spans="4:7" ht="8.25" customHeight="1">
      <c r="D5" s="188" t="s">
        <v>38</v>
      </c>
      <c r="E5" s="188"/>
      <c r="F5" s="188"/>
      <c r="G5" s="188"/>
    </row>
    <row r="6" spans="4:7" ht="12.75">
      <c r="D6" s="189" t="s">
        <v>314</v>
      </c>
      <c r="E6" s="189"/>
      <c r="F6" s="189"/>
      <c r="G6" s="189"/>
    </row>
    <row r="7" spans="4:7" ht="9" customHeight="1">
      <c r="D7" s="225" t="s">
        <v>39</v>
      </c>
      <c r="E7" s="225"/>
      <c r="F7" s="225" t="s">
        <v>40</v>
      </c>
      <c r="G7" s="225"/>
    </row>
    <row r="8" ht="12.75">
      <c r="F8" t="s">
        <v>258</v>
      </c>
    </row>
    <row r="9" spans="1:7" ht="29.25" customHeight="1">
      <c r="A9" s="221" t="s">
        <v>259</v>
      </c>
      <c r="B9" s="221"/>
      <c r="C9" s="221"/>
      <c r="D9" s="221"/>
      <c r="E9" s="221"/>
      <c r="F9" s="221"/>
      <c r="G9" s="221"/>
    </row>
    <row r="10" ht="13.5" thickBot="1">
      <c r="G10" s="11" t="s">
        <v>41</v>
      </c>
    </row>
    <row r="11" spans="2:7" ht="12.75">
      <c r="B11" t="s">
        <v>360</v>
      </c>
      <c r="F11" s="12" t="s">
        <v>42</v>
      </c>
      <c r="G11" s="13">
        <v>501016</v>
      </c>
    </row>
    <row r="12" spans="6:7" ht="12.75">
      <c r="F12" s="14" t="s">
        <v>43</v>
      </c>
      <c r="G12" s="15"/>
    </row>
    <row r="13" spans="1:7" ht="12.75">
      <c r="A13" s="16" t="s">
        <v>44</v>
      </c>
      <c r="B13" s="146" t="s">
        <v>275</v>
      </c>
      <c r="C13" s="17"/>
      <c r="D13" s="17"/>
      <c r="E13" s="17"/>
      <c r="F13" s="14" t="s">
        <v>45</v>
      </c>
      <c r="G13" s="15">
        <v>34511108</v>
      </c>
    </row>
    <row r="14" spans="1:7" ht="32.25" customHeight="1">
      <c r="A14" s="16" t="s">
        <v>46</v>
      </c>
      <c r="B14" s="222" t="s">
        <v>276</v>
      </c>
      <c r="C14" s="222"/>
      <c r="D14" s="222"/>
      <c r="E14" s="222"/>
      <c r="F14" s="18" t="s">
        <v>47</v>
      </c>
      <c r="G14" s="15"/>
    </row>
    <row r="15" spans="1:7" ht="12.75">
      <c r="A15" s="16" t="s">
        <v>48</v>
      </c>
      <c r="B15" s="223" t="s">
        <v>49</v>
      </c>
      <c r="C15" s="223"/>
      <c r="D15" s="223"/>
      <c r="E15" s="223"/>
      <c r="F15" s="14" t="s">
        <v>50</v>
      </c>
      <c r="G15" s="15">
        <v>75452000000</v>
      </c>
    </row>
    <row r="16" spans="1:7" ht="34.5" customHeight="1">
      <c r="A16" s="19" t="s">
        <v>51</v>
      </c>
      <c r="B16" s="224" t="s">
        <v>37</v>
      </c>
      <c r="C16" s="224"/>
      <c r="D16" s="224"/>
      <c r="E16" s="224"/>
      <c r="F16" s="14" t="s">
        <v>52</v>
      </c>
      <c r="G16" s="15">
        <v>429</v>
      </c>
    </row>
    <row r="17" spans="1:7" ht="33.75">
      <c r="A17" s="19" t="s">
        <v>53</v>
      </c>
      <c r="B17" s="223" t="s">
        <v>54</v>
      </c>
      <c r="C17" s="223"/>
      <c r="D17" s="223"/>
      <c r="E17" s="223"/>
      <c r="F17" s="14"/>
      <c r="G17" s="15"/>
    </row>
    <row r="18" spans="1:7" ht="12.75">
      <c r="A18" s="16" t="s">
        <v>55</v>
      </c>
      <c r="F18" s="14" t="s">
        <v>56</v>
      </c>
      <c r="G18" s="15"/>
    </row>
    <row r="19" spans="1:7" ht="13.5" thickBot="1">
      <c r="A19" s="16" t="s">
        <v>57</v>
      </c>
      <c r="F19" s="20" t="s">
        <v>58</v>
      </c>
      <c r="G19" s="21"/>
    </row>
    <row r="20" spans="6:7" ht="3.75" customHeight="1">
      <c r="F20" s="22"/>
      <c r="G20" s="17"/>
    </row>
    <row r="21" spans="1:7" ht="21" customHeight="1">
      <c r="A21" s="190" t="s">
        <v>59</v>
      </c>
      <c r="B21" s="191" t="s">
        <v>60</v>
      </c>
      <c r="C21" s="190" t="s">
        <v>61</v>
      </c>
      <c r="D21" s="193" t="s">
        <v>262</v>
      </c>
      <c r="E21" s="183"/>
      <c r="F21" s="219" t="s">
        <v>62</v>
      </c>
      <c r="G21" s="219"/>
    </row>
    <row r="22" spans="1:7" ht="12.75">
      <c r="A22" s="190"/>
      <c r="B22" s="192"/>
      <c r="C22" s="190"/>
      <c r="D22" s="23" t="s">
        <v>63</v>
      </c>
      <c r="E22" s="23" t="s">
        <v>64</v>
      </c>
      <c r="F22" s="23" t="s">
        <v>65</v>
      </c>
      <c r="G22" s="24" t="s">
        <v>66</v>
      </c>
    </row>
    <row r="23" spans="1:8" ht="28.5" customHeight="1">
      <c r="A23" s="25" t="s">
        <v>301</v>
      </c>
      <c r="B23" s="26" t="s">
        <v>67</v>
      </c>
      <c r="C23" s="27" t="s">
        <v>68</v>
      </c>
      <c r="D23" s="27"/>
      <c r="E23" s="142">
        <f>'сад 26'!X7</f>
        <v>20063.35</v>
      </c>
      <c r="F23" s="28">
        <f>'сад 26'!W7-F40</f>
        <v>3481666.2200000016</v>
      </c>
      <c r="G23" s="29"/>
      <c r="H23" s="30"/>
    </row>
    <row r="24" spans="1:8" ht="16.5">
      <c r="A24" s="31"/>
      <c r="B24" s="32"/>
      <c r="C24" s="33" t="s">
        <v>69</v>
      </c>
      <c r="D24" s="33"/>
      <c r="E24" s="33"/>
      <c r="F24" s="34"/>
      <c r="G24" s="35">
        <f>'сад 26'!Y36+'сад 26'!Y39-G41+'сад 26'!Y41</f>
        <v>1405511.8000000005</v>
      </c>
      <c r="H24" s="30">
        <f>G24+G27</f>
        <v>1829976.2800000005</v>
      </c>
    </row>
    <row r="25" spans="1:8" ht="16.5">
      <c r="A25" s="31"/>
      <c r="B25" s="32"/>
      <c r="C25" s="33" t="s">
        <v>28</v>
      </c>
      <c r="D25" s="33"/>
      <c r="E25" s="33"/>
      <c r="F25" s="34"/>
      <c r="G25" s="35">
        <f>'сад 26'!Y9</f>
        <v>0</v>
      </c>
      <c r="H25" s="36"/>
    </row>
    <row r="26" spans="1:7" ht="12.75" customHeight="1" hidden="1">
      <c r="A26" s="31"/>
      <c r="B26" s="32"/>
      <c r="C26" s="33"/>
      <c r="D26" s="33"/>
      <c r="E26" s="33"/>
      <c r="F26" s="34"/>
      <c r="G26" s="35"/>
    </row>
    <row r="27" spans="1:7" ht="16.5">
      <c r="A27" s="31"/>
      <c r="B27" s="32"/>
      <c r="C27" s="33" t="s">
        <v>70</v>
      </c>
      <c r="D27" s="33"/>
      <c r="E27" s="33"/>
      <c r="F27" s="34"/>
      <c r="G27" s="35">
        <f>'сад 26'!Y37+'сад 26'!Y40-G42+'сад 26'!Y42</f>
        <v>424464.48</v>
      </c>
    </row>
    <row r="28" spans="1:7" ht="16.5">
      <c r="A28" s="31"/>
      <c r="B28" s="32"/>
      <c r="C28" s="33" t="s">
        <v>17</v>
      </c>
      <c r="D28" s="33"/>
      <c r="E28" s="33"/>
      <c r="F28" s="34"/>
      <c r="G28" s="35">
        <f>'сад 26'!Y19</f>
        <v>14782.94</v>
      </c>
    </row>
    <row r="29" spans="1:7" ht="16.5">
      <c r="A29" s="37"/>
      <c r="B29" s="26"/>
      <c r="C29" s="38" t="s">
        <v>29</v>
      </c>
      <c r="D29" s="27"/>
      <c r="E29" s="27"/>
      <c r="F29" s="28"/>
      <c r="G29" s="35">
        <f>'сад 26'!Y10</f>
        <v>9800</v>
      </c>
    </row>
    <row r="30" spans="1:7" ht="16.5">
      <c r="A30" s="31"/>
      <c r="B30" s="32"/>
      <c r="C30" s="33" t="s">
        <v>71</v>
      </c>
      <c r="D30" s="33"/>
      <c r="E30" s="33"/>
      <c r="F30" s="34"/>
      <c r="G30" s="35">
        <f>'сад 26'!Y27+'сад 26'!Y29+'сад 26'!Y30+'сад 26'!Y31+'сад 26'!Y32+'сад 26'!Y28</f>
        <v>564126.8999999999</v>
      </c>
    </row>
    <row r="31" spans="1:7" ht="16.5">
      <c r="A31" s="25"/>
      <c r="B31" s="26"/>
      <c r="C31" s="38" t="s">
        <v>30</v>
      </c>
      <c r="D31" s="27"/>
      <c r="E31" s="27"/>
      <c r="F31" s="28"/>
      <c r="G31" s="35">
        <f>'сад 26'!Y11+'сад 26'!Y23</f>
        <v>68595.64</v>
      </c>
    </row>
    <row r="32" spans="1:7" ht="16.5">
      <c r="A32" s="31"/>
      <c r="B32" s="32"/>
      <c r="C32" s="39" t="s">
        <v>31</v>
      </c>
      <c r="D32" s="33"/>
      <c r="E32" s="33"/>
      <c r="F32" s="34"/>
      <c r="G32" s="40">
        <f>'сад 26'!Y12+'сад 26'!Y18</f>
        <v>136696</v>
      </c>
    </row>
    <row r="33" spans="1:7" ht="16.5">
      <c r="A33" s="31"/>
      <c r="B33" s="32"/>
      <c r="C33" s="33" t="s">
        <v>72</v>
      </c>
      <c r="D33" s="33"/>
      <c r="E33" s="33"/>
      <c r="F33" s="34"/>
      <c r="G33" s="40">
        <f>'сад 26'!Y13+'сад 26'!Y20+'сад 26'!Y21+'сад 26'!Y22</f>
        <v>181187.12</v>
      </c>
    </row>
    <row r="34" spans="1:9" ht="16.5" hidden="1">
      <c r="A34" s="31"/>
      <c r="B34" s="32"/>
      <c r="C34" s="33"/>
      <c r="D34" s="33"/>
      <c r="E34" s="33"/>
      <c r="F34" s="34"/>
      <c r="G34" s="40"/>
      <c r="H34">
        <v>370920</v>
      </c>
      <c r="I34" s="30">
        <f>H34-G34</f>
        <v>370920</v>
      </c>
    </row>
    <row r="35" spans="1:7" ht="16.5" hidden="1">
      <c r="A35" s="31"/>
      <c r="B35" s="32"/>
      <c r="C35" s="33"/>
      <c r="D35" s="33"/>
      <c r="E35" s="33"/>
      <c r="F35" s="34"/>
      <c r="G35" s="40"/>
    </row>
    <row r="36" spans="1:7" ht="16.5">
      <c r="A36" s="31"/>
      <c r="B36" s="32"/>
      <c r="C36" s="33" t="s">
        <v>33</v>
      </c>
      <c r="D36" s="33"/>
      <c r="E36" s="33"/>
      <c r="F36" s="34"/>
      <c r="G36" s="40">
        <f>'сад 26'!Y35+'сад 26'!Y14-G44</f>
        <v>0</v>
      </c>
    </row>
    <row r="37" spans="1:9" ht="16.5">
      <c r="A37" s="31"/>
      <c r="B37" s="32"/>
      <c r="C37" s="33" t="s">
        <v>34</v>
      </c>
      <c r="D37" s="33"/>
      <c r="E37" s="33"/>
      <c r="F37" s="34"/>
      <c r="G37" s="40">
        <f>'сад 26'!Y15+'сад 26'!Y24+'сад 26'!Y25+'сад 26'!Y26</f>
        <v>696564.69</v>
      </c>
      <c r="H37" s="30"/>
      <c r="I37" s="30"/>
    </row>
    <row r="38" spans="1:7" ht="16.5" hidden="1">
      <c r="A38" s="31"/>
      <c r="B38" s="32"/>
      <c r="C38" s="33"/>
      <c r="D38" s="33"/>
      <c r="E38" s="33"/>
      <c r="F38" s="34"/>
      <c r="G38" s="40"/>
    </row>
    <row r="39" spans="1:7" ht="16.5" hidden="1">
      <c r="A39" s="31"/>
      <c r="B39" s="32"/>
      <c r="C39" s="33"/>
      <c r="D39" s="33"/>
      <c r="E39" s="33"/>
      <c r="F39" s="34"/>
      <c r="G39" s="40"/>
    </row>
    <row r="40" spans="1:7" ht="39">
      <c r="A40" s="25" t="s">
        <v>302</v>
      </c>
      <c r="B40" s="26" t="s">
        <v>67</v>
      </c>
      <c r="C40" s="27" t="s">
        <v>68</v>
      </c>
      <c r="D40" s="33"/>
      <c r="E40" s="33"/>
      <c r="F40" s="154">
        <f>'сад 26'!W33</f>
        <v>3885279.5300000003</v>
      </c>
      <c r="G40" s="40"/>
    </row>
    <row r="41" spans="1:7" ht="16.5">
      <c r="A41" s="31"/>
      <c r="B41" s="32"/>
      <c r="C41" s="33" t="s">
        <v>69</v>
      </c>
      <c r="D41" s="33"/>
      <c r="E41" s="33"/>
      <c r="F41" s="34"/>
      <c r="G41" s="40">
        <f>'сад 26'!Y36</f>
        <v>2984085.8200000003</v>
      </c>
    </row>
    <row r="42" spans="1:7" ht="16.5">
      <c r="A42" s="31"/>
      <c r="B42" s="32"/>
      <c r="C42" s="33" t="s">
        <v>70</v>
      </c>
      <c r="D42" s="33"/>
      <c r="E42" s="33"/>
      <c r="F42" s="34"/>
      <c r="G42" s="40">
        <f>'сад 26'!Y37</f>
        <v>900613.48</v>
      </c>
    </row>
    <row r="43" spans="1:7" ht="16.5">
      <c r="A43" s="31"/>
      <c r="B43" s="32"/>
      <c r="C43" s="33" t="s">
        <v>28</v>
      </c>
      <c r="D43" s="33"/>
      <c r="E43" s="33"/>
      <c r="F43" s="34"/>
      <c r="G43" s="40">
        <f>'сад 26'!Y38</f>
        <v>580.23</v>
      </c>
    </row>
    <row r="44" spans="1:7" ht="16.5">
      <c r="A44" s="31"/>
      <c r="B44" s="32"/>
      <c r="C44" s="33" t="s">
        <v>33</v>
      </c>
      <c r="D44" s="33"/>
      <c r="E44" s="33"/>
      <c r="F44" s="34"/>
      <c r="G44" s="40">
        <f>'сад 26'!Y35</f>
        <v>0</v>
      </c>
    </row>
    <row r="45" spans="1:7" ht="16.5">
      <c r="A45" s="25" t="s">
        <v>73</v>
      </c>
      <c r="B45" s="26" t="s">
        <v>74</v>
      </c>
      <c r="C45" s="27" t="s">
        <v>68</v>
      </c>
      <c r="D45" s="27"/>
      <c r="E45" s="27"/>
      <c r="F45" s="28">
        <f>G49+G50+G51+G52+G53+G54</f>
        <v>386499.19</v>
      </c>
      <c r="G45" s="41"/>
    </row>
    <row r="46" spans="1:7" ht="16.5" hidden="1">
      <c r="A46" s="25" t="s">
        <v>73</v>
      </c>
      <c r="B46" s="26"/>
      <c r="C46" s="38" t="s">
        <v>69</v>
      </c>
      <c r="D46" s="27"/>
      <c r="E46" s="27"/>
      <c r="F46" s="28"/>
      <c r="G46" s="42"/>
    </row>
    <row r="47" spans="1:7" ht="16.5" hidden="1">
      <c r="A47" s="25" t="s">
        <v>73</v>
      </c>
      <c r="B47" s="26"/>
      <c r="C47" s="38" t="s">
        <v>70</v>
      </c>
      <c r="D47" s="27"/>
      <c r="E47" s="27"/>
      <c r="F47" s="28"/>
      <c r="G47" s="42"/>
    </row>
    <row r="48" spans="1:7" ht="16.5" hidden="1">
      <c r="A48" s="25" t="s">
        <v>73</v>
      </c>
      <c r="B48" s="26"/>
      <c r="C48" s="38" t="s">
        <v>33</v>
      </c>
      <c r="D48" s="27"/>
      <c r="E48" s="27"/>
      <c r="F48" s="28"/>
      <c r="G48" s="42"/>
    </row>
    <row r="49" spans="1:7" ht="16.5">
      <c r="A49" s="25"/>
      <c r="B49" s="26"/>
      <c r="C49" s="38" t="s">
        <v>30</v>
      </c>
      <c r="D49" s="27"/>
      <c r="E49" s="27"/>
      <c r="F49" s="28"/>
      <c r="G49" s="42">
        <f>'сад 26'!Y45</f>
        <v>9581.73</v>
      </c>
    </row>
    <row r="50" spans="1:7" ht="16.5">
      <c r="A50" s="25" t="s">
        <v>330</v>
      </c>
      <c r="B50" s="26"/>
      <c r="C50" s="38" t="s">
        <v>323</v>
      </c>
      <c r="D50" s="27"/>
      <c r="E50" s="27"/>
      <c r="F50" s="28"/>
      <c r="G50" s="160">
        <f>'сад 26'!Y46</f>
        <v>303938.46</v>
      </c>
    </row>
    <row r="51" spans="1:7" ht="26.25">
      <c r="A51" s="25" t="s">
        <v>331</v>
      </c>
      <c r="B51" s="26"/>
      <c r="C51" s="38" t="s">
        <v>323</v>
      </c>
      <c r="D51" s="27"/>
      <c r="E51" s="27"/>
      <c r="F51" s="28"/>
      <c r="G51" s="163">
        <f>'сад 26'!Y47</f>
        <v>22979</v>
      </c>
    </row>
    <row r="52" spans="1:7" ht="16.5">
      <c r="A52" s="25" t="s">
        <v>332</v>
      </c>
      <c r="B52" s="26"/>
      <c r="C52" s="38" t="s">
        <v>33</v>
      </c>
      <c r="D52" s="27"/>
      <c r="E52" s="27"/>
      <c r="F52" s="28"/>
      <c r="G52" s="163">
        <f>'сад 26'!Y48</f>
        <v>30000</v>
      </c>
    </row>
    <row r="53" spans="1:7" ht="16.5">
      <c r="A53" s="215" t="s">
        <v>348</v>
      </c>
      <c r="B53" s="26"/>
      <c r="C53" s="38" t="s">
        <v>33</v>
      </c>
      <c r="D53" s="27"/>
      <c r="E53" s="27"/>
      <c r="F53" s="28"/>
      <c r="G53" s="163">
        <f>'сад 26'!Y50</f>
        <v>17360</v>
      </c>
    </row>
    <row r="54" spans="1:7" ht="16.5">
      <c r="A54" s="216"/>
      <c r="B54" s="26"/>
      <c r="C54" s="38" t="s">
        <v>34</v>
      </c>
      <c r="D54" s="27"/>
      <c r="E54" s="27"/>
      <c r="F54" s="28"/>
      <c r="G54" s="163">
        <f>'сад 26'!Y51</f>
        <v>2640</v>
      </c>
    </row>
    <row r="55" spans="1:9" ht="38.25" customHeight="1">
      <c r="A55" s="25" t="s">
        <v>75</v>
      </c>
      <c r="B55" s="26" t="s">
        <v>76</v>
      </c>
      <c r="C55" s="27" t="s">
        <v>77</v>
      </c>
      <c r="D55" s="27"/>
      <c r="E55" s="28">
        <v>127348.06</v>
      </c>
      <c r="F55" s="135">
        <f>1023462-F57</f>
        <v>1023462</v>
      </c>
      <c r="G55" s="136"/>
      <c r="H55" s="128"/>
      <c r="I55" s="36"/>
    </row>
    <row r="56" spans="1:8" ht="33">
      <c r="A56" s="25"/>
      <c r="B56" s="26"/>
      <c r="C56" s="38" t="s">
        <v>315</v>
      </c>
      <c r="D56" s="38"/>
      <c r="E56" s="43"/>
      <c r="F56" s="135"/>
      <c r="G56" s="137">
        <f>E55+F55</f>
        <v>1150810.06</v>
      </c>
      <c r="H56" s="128"/>
    </row>
    <row r="57" spans="1:8" ht="26.25" hidden="1">
      <c r="A57" s="25" t="s">
        <v>316</v>
      </c>
      <c r="B57" s="26" t="s">
        <v>76</v>
      </c>
      <c r="C57" s="27" t="s">
        <v>77</v>
      </c>
      <c r="D57" s="38"/>
      <c r="E57" s="43"/>
      <c r="F57" s="135"/>
      <c r="G57" s="137"/>
      <c r="H57" s="128"/>
    </row>
    <row r="58" spans="1:8" ht="33" hidden="1">
      <c r="A58" s="25"/>
      <c r="B58" s="26"/>
      <c r="C58" s="38" t="s">
        <v>315</v>
      </c>
      <c r="D58" s="38"/>
      <c r="E58" s="43"/>
      <c r="F58" s="135"/>
      <c r="G58" s="137"/>
      <c r="H58" s="128"/>
    </row>
    <row r="59" spans="1:8" ht="16.5">
      <c r="A59" s="25" t="s">
        <v>298</v>
      </c>
      <c r="B59" s="26" t="s">
        <v>76</v>
      </c>
      <c r="C59" s="27" t="s">
        <v>68</v>
      </c>
      <c r="D59" s="38"/>
      <c r="E59" s="43"/>
      <c r="F59" s="135">
        <f>G60+G61</f>
        <v>6212.6</v>
      </c>
      <c r="G59" s="137"/>
      <c r="H59" s="128"/>
    </row>
    <row r="60" spans="1:8" ht="16.5">
      <c r="A60" s="25"/>
      <c r="B60" s="26"/>
      <c r="C60" s="38" t="s">
        <v>30</v>
      </c>
      <c r="D60" s="38"/>
      <c r="E60" s="43"/>
      <c r="F60" s="135"/>
      <c r="G60" s="137">
        <v>212.6</v>
      </c>
      <c r="H60" s="128"/>
    </row>
    <row r="61" spans="1:8" ht="16.5">
      <c r="A61" s="25"/>
      <c r="B61" s="26"/>
      <c r="C61" s="38" t="s">
        <v>33</v>
      </c>
      <c r="D61" s="38"/>
      <c r="E61" s="43"/>
      <c r="F61" s="135"/>
      <c r="G61" s="137">
        <v>6000</v>
      </c>
      <c r="H61" s="128"/>
    </row>
    <row r="62" spans="1:9" ht="16.5">
      <c r="A62" s="25" t="s">
        <v>78</v>
      </c>
      <c r="B62" s="26"/>
      <c r="C62" s="27"/>
      <c r="D62" s="27"/>
      <c r="E62" s="139">
        <f>E55+E23</f>
        <v>147411.41</v>
      </c>
      <c r="F62" s="139">
        <f>F55+F45+F23+F59+F40+F57</f>
        <v>8783119.540000003</v>
      </c>
      <c r="G62" s="140">
        <f>SUM(G24:G61)</f>
        <v>8930530.950000001</v>
      </c>
      <c r="H62" s="129"/>
      <c r="I62" s="30"/>
    </row>
    <row r="63" spans="5:7" ht="6" customHeight="1">
      <c r="E63" s="220"/>
      <c r="F63" s="220"/>
      <c r="G63" s="220"/>
    </row>
    <row r="64" spans="1:7" ht="15.75" customHeight="1">
      <c r="A64" t="s">
        <v>79</v>
      </c>
      <c r="B64" s="218" t="s">
        <v>292</v>
      </c>
      <c r="C64" s="218"/>
      <c r="D64" s="218"/>
      <c r="E64" s="220"/>
      <c r="F64" s="220"/>
      <c r="G64" s="220"/>
    </row>
    <row r="65" spans="1:7" s="16" customFormat="1" ht="9.75" customHeight="1">
      <c r="A65" s="16" t="s">
        <v>80</v>
      </c>
      <c r="B65" s="217" t="s">
        <v>40</v>
      </c>
      <c r="C65" s="217"/>
      <c r="D65" s="217"/>
      <c r="E65" s="220"/>
      <c r="F65" s="220"/>
      <c r="G65" s="220"/>
    </row>
    <row r="66" spans="1:7" ht="19.5" customHeight="1">
      <c r="A66" t="s">
        <v>81</v>
      </c>
      <c r="B66" s="218" t="s">
        <v>82</v>
      </c>
      <c r="C66" s="218"/>
      <c r="D66" s="218"/>
      <c r="E66" s="220"/>
      <c r="F66" s="220"/>
      <c r="G66" s="220"/>
    </row>
    <row r="67" spans="1:7" s="16" customFormat="1" ht="9.75" customHeight="1">
      <c r="A67" s="16" t="s">
        <v>80</v>
      </c>
      <c r="B67" s="217" t="s">
        <v>40</v>
      </c>
      <c r="C67" s="217"/>
      <c r="D67" s="217"/>
      <c r="E67" s="131"/>
      <c r="F67" s="131"/>
      <c r="G67" s="131"/>
    </row>
    <row r="68" spans="1:7" ht="25.5" customHeight="1">
      <c r="A68" s="44" t="s">
        <v>83</v>
      </c>
      <c r="B68" s="218" t="s">
        <v>84</v>
      </c>
      <c r="C68" s="218"/>
      <c r="D68" s="218"/>
      <c r="E68" s="132"/>
      <c r="F68" s="17"/>
      <c r="G68" s="17"/>
    </row>
    <row r="69" spans="1:8" s="16" customFormat="1" ht="9.75" customHeight="1">
      <c r="A69" s="16" t="s">
        <v>85</v>
      </c>
      <c r="B69" s="217" t="s">
        <v>86</v>
      </c>
      <c r="C69" s="217"/>
      <c r="D69" s="217"/>
      <c r="E69" s="131"/>
      <c r="F69" s="133"/>
      <c r="G69" s="133"/>
      <c r="H69" s="45"/>
    </row>
    <row r="70" spans="5:7" ht="12.75">
      <c r="E70" s="17"/>
      <c r="F70" s="17"/>
      <c r="G70" s="17"/>
    </row>
  </sheetData>
  <sheetProtection/>
  <mergeCells count="26">
    <mergeCell ref="D5:G5"/>
    <mergeCell ref="D6:G6"/>
    <mergeCell ref="D7:E7"/>
    <mergeCell ref="F7:G7"/>
    <mergeCell ref="E1:F1"/>
    <mergeCell ref="D2:G2"/>
    <mergeCell ref="D3:G3"/>
    <mergeCell ref="D4:G4"/>
    <mergeCell ref="B17:E17"/>
    <mergeCell ref="A21:A22"/>
    <mergeCell ref="B21:B22"/>
    <mergeCell ref="C21:C22"/>
    <mergeCell ref="D21:E21"/>
    <mergeCell ref="A9:G9"/>
    <mergeCell ref="B14:E14"/>
    <mergeCell ref="B15:E15"/>
    <mergeCell ref="B16:E16"/>
    <mergeCell ref="F21:G21"/>
    <mergeCell ref="E63:G66"/>
    <mergeCell ref="B64:D64"/>
    <mergeCell ref="B65:D65"/>
    <mergeCell ref="B66:D66"/>
    <mergeCell ref="A53:A54"/>
    <mergeCell ref="B67:D67"/>
    <mergeCell ref="B68:D68"/>
    <mergeCell ref="B69:D69"/>
  </mergeCells>
  <printOptions/>
  <pageMargins left="0.75" right="0.75" top="1" bottom="1" header="0.5" footer="0.5"/>
  <pageSetup horizontalDpi="600" verticalDpi="600" orientation="portrait" paperSize="9" scale="68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2:DD167"/>
  <sheetViews>
    <sheetView zoomScalePageLayoutView="0" workbookViewId="0" topLeftCell="A1">
      <selection activeCell="BU17" sqref="BU17:DD17"/>
    </sheetView>
  </sheetViews>
  <sheetFormatPr defaultColWidth="0.85546875" defaultRowHeight="12.75"/>
  <cols>
    <col min="1" max="1" width="0.85546875" style="47" customWidth="1"/>
    <col min="2" max="16384" width="0.85546875" style="47" customWidth="1"/>
  </cols>
  <sheetData>
    <row r="1" ht="3" customHeight="1"/>
    <row r="2" spans="1:108" ht="15">
      <c r="A2" s="245" t="s">
        <v>186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245"/>
      <c r="AM2" s="245"/>
      <c r="AN2" s="245"/>
      <c r="AO2" s="245"/>
      <c r="AP2" s="245"/>
      <c r="AQ2" s="245"/>
      <c r="AR2" s="245"/>
      <c r="AS2" s="245"/>
      <c r="AT2" s="245"/>
      <c r="AU2" s="245"/>
      <c r="AV2" s="245"/>
      <c r="AW2" s="245"/>
      <c r="AX2" s="245"/>
      <c r="AY2" s="245"/>
      <c r="AZ2" s="245"/>
      <c r="BA2" s="245"/>
      <c r="BB2" s="245"/>
      <c r="BC2" s="245"/>
      <c r="BD2" s="245"/>
      <c r="BE2" s="245"/>
      <c r="BF2" s="245"/>
      <c r="BG2" s="245"/>
      <c r="BH2" s="245"/>
      <c r="BI2" s="245"/>
      <c r="BJ2" s="245"/>
      <c r="BK2" s="245"/>
      <c r="BL2" s="245"/>
      <c r="BM2" s="245"/>
      <c r="BN2" s="245"/>
      <c r="BO2" s="245"/>
      <c r="BP2" s="245"/>
      <c r="BQ2" s="245"/>
      <c r="BR2" s="245"/>
      <c r="BS2" s="245"/>
      <c r="BT2" s="245"/>
      <c r="BU2" s="245"/>
      <c r="BV2" s="245"/>
      <c r="BW2" s="245"/>
      <c r="BX2" s="245"/>
      <c r="BY2" s="245"/>
      <c r="BZ2" s="245"/>
      <c r="CA2" s="245"/>
      <c r="CB2" s="245"/>
      <c r="CC2" s="245"/>
      <c r="CD2" s="245"/>
      <c r="CE2" s="245"/>
      <c r="CF2" s="245"/>
      <c r="CG2" s="245"/>
      <c r="CH2" s="245"/>
      <c r="CI2" s="245"/>
      <c r="CJ2" s="245"/>
      <c r="CK2" s="245"/>
      <c r="CL2" s="245"/>
      <c r="CM2" s="245"/>
      <c r="CN2" s="245"/>
      <c r="CO2" s="245"/>
      <c r="CP2" s="245"/>
      <c r="CQ2" s="245"/>
      <c r="CR2" s="245"/>
      <c r="CS2" s="245"/>
      <c r="CT2" s="245"/>
      <c r="CU2" s="245"/>
      <c r="CV2" s="245"/>
      <c r="CW2" s="245"/>
      <c r="CX2" s="245"/>
      <c r="CY2" s="245"/>
      <c r="CZ2" s="245"/>
      <c r="DA2" s="245"/>
      <c r="DB2" s="245"/>
      <c r="DC2" s="245"/>
      <c r="DD2" s="245"/>
    </row>
    <row r="3" ht="6" customHeight="1"/>
    <row r="4" spans="1:108" ht="15">
      <c r="A4" s="246" t="s">
        <v>88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  <c r="AU4" s="247"/>
      <c r="AV4" s="247"/>
      <c r="AW4" s="247"/>
      <c r="AX4" s="247"/>
      <c r="AY4" s="247"/>
      <c r="AZ4" s="247"/>
      <c r="BA4" s="247"/>
      <c r="BB4" s="247"/>
      <c r="BC4" s="247"/>
      <c r="BD4" s="247"/>
      <c r="BE4" s="247"/>
      <c r="BF4" s="247"/>
      <c r="BG4" s="247"/>
      <c r="BH4" s="247"/>
      <c r="BI4" s="247"/>
      <c r="BJ4" s="247"/>
      <c r="BK4" s="247"/>
      <c r="BL4" s="247"/>
      <c r="BM4" s="247"/>
      <c r="BN4" s="247"/>
      <c r="BO4" s="247"/>
      <c r="BP4" s="247"/>
      <c r="BQ4" s="247"/>
      <c r="BR4" s="247"/>
      <c r="BS4" s="247"/>
      <c r="BT4" s="248"/>
      <c r="BU4" s="246" t="s">
        <v>187</v>
      </c>
      <c r="BV4" s="247"/>
      <c r="BW4" s="247"/>
      <c r="BX4" s="247"/>
      <c r="BY4" s="247"/>
      <c r="BZ4" s="247"/>
      <c r="CA4" s="247"/>
      <c r="CB4" s="247"/>
      <c r="CC4" s="247"/>
      <c r="CD4" s="247"/>
      <c r="CE4" s="247"/>
      <c r="CF4" s="247"/>
      <c r="CG4" s="247"/>
      <c r="CH4" s="247"/>
      <c r="CI4" s="247"/>
      <c r="CJ4" s="247"/>
      <c r="CK4" s="247"/>
      <c r="CL4" s="247"/>
      <c r="CM4" s="247"/>
      <c r="CN4" s="247"/>
      <c r="CO4" s="247"/>
      <c r="CP4" s="247"/>
      <c r="CQ4" s="247"/>
      <c r="CR4" s="247"/>
      <c r="CS4" s="247"/>
      <c r="CT4" s="247"/>
      <c r="CU4" s="247"/>
      <c r="CV4" s="247"/>
      <c r="CW4" s="247"/>
      <c r="CX4" s="247"/>
      <c r="CY4" s="247"/>
      <c r="CZ4" s="247"/>
      <c r="DA4" s="247"/>
      <c r="DB4" s="247"/>
      <c r="DC4" s="247"/>
      <c r="DD4" s="248"/>
    </row>
    <row r="5" spans="1:108" s="49" customFormat="1" ht="15" customHeight="1">
      <c r="A5" s="114"/>
      <c r="B5" s="236" t="s">
        <v>188</v>
      </c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6"/>
      <c r="AK5" s="236"/>
      <c r="AL5" s="236"/>
      <c r="AM5" s="236"/>
      <c r="AN5" s="236"/>
      <c r="AO5" s="236"/>
      <c r="AP5" s="236"/>
      <c r="AQ5" s="236"/>
      <c r="AR5" s="236"/>
      <c r="AS5" s="236"/>
      <c r="AT5" s="236"/>
      <c r="AU5" s="236"/>
      <c r="AV5" s="236"/>
      <c r="AW5" s="236"/>
      <c r="AX5" s="236"/>
      <c r="AY5" s="236"/>
      <c r="AZ5" s="236"/>
      <c r="BA5" s="236"/>
      <c r="BB5" s="236"/>
      <c r="BC5" s="236"/>
      <c r="BD5" s="236"/>
      <c r="BE5" s="236"/>
      <c r="BF5" s="236"/>
      <c r="BG5" s="236"/>
      <c r="BH5" s="236"/>
      <c r="BI5" s="236"/>
      <c r="BJ5" s="236"/>
      <c r="BK5" s="236"/>
      <c r="BL5" s="236"/>
      <c r="BM5" s="236"/>
      <c r="BN5" s="236"/>
      <c r="BO5" s="236"/>
      <c r="BP5" s="236"/>
      <c r="BQ5" s="236"/>
      <c r="BR5" s="236"/>
      <c r="BS5" s="236"/>
      <c r="BT5" s="237"/>
      <c r="BU5" s="249">
        <f>BU7+BU13</f>
        <v>6520696.140000001</v>
      </c>
      <c r="BV5" s="250"/>
      <c r="BW5" s="250"/>
      <c r="BX5" s="250"/>
      <c r="BY5" s="250"/>
      <c r="BZ5" s="250"/>
      <c r="CA5" s="250"/>
      <c r="CB5" s="250"/>
      <c r="CC5" s="250"/>
      <c r="CD5" s="250"/>
      <c r="CE5" s="250"/>
      <c r="CF5" s="250"/>
      <c r="CG5" s="250"/>
      <c r="CH5" s="250"/>
      <c r="CI5" s="250"/>
      <c r="CJ5" s="250"/>
      <c r="CK5" s="250"/>
      <c r="CL5" s="250"/>
      <c r="CM5" s="250"/>
      <c r="CN5" s="250"/>
      <c r="CO5" s="250"/>
      <c r="CP5" s="250"/>
      <c r="CQ5" s="250"/>
      <c r="CR5" s="250"/>
      <c r="CS5" s="250"/>
      <c r="CT5" s="250"/>
      <c r="CU5" s="250"/>
      <c r="CV5" s="250"/>
      <c r="CW5" s="250"/>
      <c r="CX5" s="250"/>
      <c r="CY5" s="250"/>
      <c r="CZ5" s="250"/>
      <c r="DA5" s="250"/>
      <c r="DB5" s="250"/>
      <c r="DC5" s="250"/>
      <c r="DD5" s="251"/>
    </row>
    <row r="6" spans="1:108" ht="15">
      <c r="A6" s="115"/>
      <c r="B6" s="241" t="s">
        <v>112</v>
      </c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1"/>
      <c r="AL6" s="241"/>
      <c r="AM6" s="241"/>
      <c r="AN6" s="241"/>
      <c r="AO6" s="241"/>
      <c r="AP6" s="241"/>
      <c r="AQ6" s="241"/>
      <c r="AR6" s="241"/>
      <c r="AS6" s="241"/>
      <c r="AT6" s="241"/>
      <c r="AU6" s="241"/>
      <c r="AV6" s="241"/>
      <c r="AW6" s="241"/>
      <c r="AX6" s="241"/>
      <c r="AY6" s="241"/>
      <c r="AZ6" s="241"/>
      <c r="BA6" s="241"/>
      <c r="BB6" s="241"/>
      <c r="BC6" s="241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241"/>
      <c r="BT6" s="242"/>
      <c r="BU6" s="233"/>
      <c r="BV6" s="234"/>
      <c r="BW6" s="234"/>
      <c r="BX6" s="234"/>
      <c r="BY6" s="234"/>
      <c r="BZ6" s="234"/>
      <c r="CA6" s="234"/>
      <c r="CB6" s="234"/>
      <c r="CC6" s="234"/>
      <c r="CD6" s="234"/>
      <c r="CE6" s="234"/>
      <c r="CF6" s="234"/>
      <c r="CG6" s="234"/>
      <c r="CH6" s="234"/>
      <c r="CI6" s="234"/>
      <c r="CJ6" s="234"/>
      <c r="CK6" s="234"/>
      <c r="CL6" s="234"/>
      <c r="CM6" s="234"/>
      <c r="CN6" s="234"/>
      <c r="CO6" s="234"/>
      <c r="CP6" s="234"/>
      <c r="CQ6" s="234"/>
      <c r="CR6" s="234"/>
      <c r="CS6" s="234"/>
      <c r="CT6" s="234"/>
      <c r="CU6" s="234"/>
      <c r="CV6" s="234"/>
      <c r="CW6" s="234"/>
      <c r="CX6" s="234"/>
      <c r="CY6" s="234"/>
      <c r="CZ6" s="234"/>
      <c r="DA6" s="234"/>
      <c r="DB6" s="234"/>
      <c r="DC6" s="234"/>
      <c r="DD6" s="235"/>
    </row>
    <row r="7" spans="1:108" ht="30" customHeight="1">
      <c r="A7" s="116"/>
      <c r="B7" s="226" t="s">
        <v>189</v>
      </c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226"/>
      <c r="AQ7" s="226"/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226"/>
      <c r="BG7" s="226"/>
      <c r="BH7" s="226"/>
      <c r="BI7" s="226"/>
      <c r="BJ7" s="226"/>
      <c r="BK7" s="226"/>
      <c r="BL7" s="226"/>
      <c r="BM7" s="226"/>
      <c r="BN7" s="226"/>
      <c r="BO7" s="226"/>
      <c r="BP7" s="226"/>
      <c r="BQ7" s="226"/>
      <c r="BR7" s="226"/>
      <c r="BS7" s="226"/>
      <c r="BT7" s="227"/>
      <c r="BU7" s="233">
        <f>BU9</f>
        <v>5513284.53</v>
      </c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234"/>
      <c r="CK7" s="234"/>
      <c r="CL7" s="234"/>
      <c r="CM7" s="234"/>
      <c r="CN7" s="234"/>
      <c r="CO7" s="234"/>
      <c r="CP7" s="234"/>
      <c r="CQ7" s="234"/>
      <c r="CR7" s="234"/>
      <c r="CS7" s="234"/>
      <c r="CT7" s="234"/>
      <c r="CU7" s="234"/>
      <c r="CV7" s="234"/>
      <c r="CW7" s="234"/>
      <c r="CX7" s="234"/>
      <c r="CY7" s="234"/>
      <c r="CZ7" s="234"/>
      <c r="DA7" s="234"/>
      <c r="DB7" s="234"/>
      <c r="DC7" s="234"/>
      <c r="DD7" s="235"/>
    </row>
    <row r="8" spans="1:108" ht="15">
      <c r="A8" s="115"/>
      <c r="B8" s="231" t="s">
        <v>97</v>
      </c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/>
      <c r="BI8" s="231"/>
      <c r="BJ8" s="231"/>
      <c r="BK8" s="231"/>
      <c r="BL8" s="231"/>
      <c r="BM8" s="231"/>
      <c r="BN8" s="231"/>
      <c r="BO8" s="231"/>
      <c r="BP8" s="231"/>
      <c r="BQ8" s="231"/>
      <c r="BR8" s="231"/>
      <c r="BS8" s="231"/>
      <c r="BT8" s="232"/>
      <c r="BU8" s="233"/>
      <c r="BV8" s="234"/>
      <c r="BW8" s="234"/>
      <c r="BX8" s="234"/>
      <c r="BY8" s="234"/>
      <c r="BZ8" s="234"/>
      <c r="CA8" s="234"/>
      <c r="CB8" s="234"/>
      <c r="CC8" s="234"/>
      <c r="CD8" s="234"/>
      <c r="CE8" s="234"/>
      <c r="CF8" s="234"/>
      <c r="CG8" s="234"/>
      <c r="CH8" s="234"/>
      <c r="CI8" s="234"/>
      <c r="CJ8" s="234"/>
      <c r="CK8" s="234"/>
      <c r="CL8" s="234"/>
      <c r="CM8" s="234"/>
      <c r="CN8" s="234"/>
      <c r="CO8" s="234"/>
      <c r="CP8" s="234"/>
      <c r="CQ8" s="234"/>
      <c r="CR8" s="234"/>
      <c r="CS8" s="234"/>
      <c r="CT8" s="234"/>
      <c r="CU8" s="234"/>
      <c r="CV8" s="234"/>
      <c r="CW8" s="234"/>
      <c r="CX8" s="234"/>
      <c r="CY8" s="234"/>
      <c r="CZ8" s="234"/>
      <c r="DA8" s="234"/>
      <c r="DB8" s="234"/>
      <c r="DC8" s="234"/>
      <c r="DD8" s="235"/>
    </row>
    <row r="9" spans="1:108" ht="45" customHeight="1">
      <c r="A9" s="116"/>
      <c r="B9" s="226" t="s">
        <v>190</v>
      </c>
      <c r="C9" s="226"/>
      <c r="D9" s="226"/>
      <c r="E9" s="226"/>
      <c r="F9" s="226"/>
      <c r="G9" s="226"/>
      <c r="H9" s="226"/>
      <c r="I9" s="226"/>
      <c r="J9" s="226"/>
      <c r="K9" s="226"/>
      <c r="L9" s="226"/>
      <c r="M9" s="226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  <c r="AH9" s="226"/>
      <c r="AI9" s="226"/>
      <c r="AJ9" s="226"/>
      <c r="AK9" s="226"/>
      <c r="AL9" s="226"/>
      <c r="AM9" s="226"/>
      <c r="AN9" s="226"/>
      <c r="AO9" s="226"/>
      <c r="AP9" s="226"/>
      <c r="AQ9" s="226"/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26"/>
      <c r="BH9" s="226"/>
      <c r="BI9" s="226"/>
      <c r="BJ9" s="226"/>
      <c r="BK9" s="226"/>
      <c r="BL9" s="226"/>
      <c r="BM9" s="226"/>
      <c r="BN9" s="226"/>
      <c r="BO9" s="226"/>
      <c r="BP9" s="226"/>
      <c r="BQ9" s="226"/>
      <c r="BR9" s="226"/>
      <c r="BS9" s="226"/>
      <c r="BT9" s="227"/>
      <c r="BU9" s="228">
        <v>5513284.53</v>
      </c>
      <c r="BV9" s="229"/>
      <c r="BW9" s="229"/>
      <c r="BX9" s="229"/>
      <c r="BY9" s="229"/>
      <c r="BZ9" s="229"/>
      <c r="CA9" s="229"/>
      <c r="CB9" s="229"/>
      <c r="CC9" s="229"/>
      <c r="CD9" s="229"/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9"/>
      <c r="CR9" s="229"/>
      <c r="CS9" s="229"/>
      <c r="CT9" s="229"/>
      <c r="CU9" s="229"/>
      <c r="CV9" s="229"/>
      <c r="CW9" s="229"/>
      <c r="CX9" s="229"/>
      <c r="CY9" s="229"/>
      <c r="CZ9" s="229"/>
      <c r="DA9" s="229"/>
      <c r="DB9" s="229"/>
      <c r="DC9" s="229"/>
      <c r="DD9" s="230"/>
    </row>
    <row r="10" spans="1:108" ht="45" customHeight="1">
      <c r="A10" s="116"/>
      <c r="B10" s="226" t="s">
        <v>191</v>
      </c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  <c r="AH10" s="226"/>
      <c r="AI10" s="226"/>
      <c r="AJ10" s="226"/>
      <c r="AK10" s="226"/>
      <c r="AL10" s="226"/>
      <c r="AM10" s="226"/>
      <c r="AN10" s="226"/>
      <c r="AO10" s="226"/>
      <c r="AP10" s="226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226"/>
      <c r="BG10" s="226"/>
      <c r="BH10" s="226"/>
      <c r="BI10" s="226"/>
      <c r="BJ10" s="226"/>
      <c r="BK10" s="226"/>
      <c r="BL10" s="226"/>
      <c r="BM10" s="226"/>
      <c r="BN10" s="226"/>
      <c r="BO10" s="226"/>
      <c r="BP10" s="226"/>
      <c r="BQ10" s="226"/>
      <c r="BR10" s="226"/>
      <c r="BS10" s="226"/>
      <c r="BT10" s="227"/>
      <c r="BU10" s="228"/>
      <c r="BV10" s="229"/>
      <c r="BW10" s="229"/>
      <c r="BX10" s="229"/>
      <c r="BY10" s="229"/>
      <c r="BZ10" s="229"/>
      <c r="CA10" s="229"/>
      <c r="CB10" s="229"/>
      <c r="CC10" s="229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/>
      <c r="CP10" s="229"/>
      <c r="CQ10" s="229"/>
      <c r="CR10" s="229"/>
      <c r="CS10" s="229"/>
      <c r="CT10" s="229"/>
      <c r="CU10" s="229"/>
      <c r="CV10" s="229"/>
      <c r="CW10" s="229"/>
      <c r="CX10" s="229"/>
      <c r="CY10" s="229"/>
      <c r="CZ10" s="229"/>
      <c r="DA10" s="229"/>
      <c r="DB10" s="229"/>
      <c r="DC10" s="229"/>
      <c r="DD10" s="230"/>
    </row>
    <row r="11" spans="1:108" ht="45" customHeight="1">
      <c r="A11" s="116"/>
      <c r="B11" s="226" t="s">
        <v>192</v>
      </c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226"/>
      <c r="BK11" s="226"/>
      <c r="BL11" s="226"/>
      <c r="BM11" s="226"/>
      <c r="BN11" s="226"/>
      <c r="BO11" s="226"/>
      <c r="BP11" s="226"/>
      <c r="BQ11" s="226"/>
      <c r="BR11" s="226"/>
      <c r="BS11" s="226"/>
      <c r="BT11" s="227"/>
      <c r="BU11" s="228"/>
      <c r="BV11" s="229"/>
      <c r="BW11" s="229"/>
      <c r="BX11" s="229"/>
      <c r="BY11" s="229"/>
      <c r="BZ11" s="229"/>
      <c r="CA11" s="229"/>
      <c r="CB11" s="229"/>
      <c r="CC11" s="229"/>
      <c r="CD11" s="229"/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29"/>
      <c r="CT11" s="229"/>
      <c r="CU11" s="229"/>
      <c r="CV11" s="229"/>
      <c r="CW11" s="229"/>
      <c r="CX11" s="229"/>
      <c r="CY11" s="229"/>
      <c r="CZ11" s="229"/>
      <c r="DA11" s="229"/>
      <c r="DB11" s="229"/>
      <c r="DC11" s="229"/>
      <c r="DD11" s="230"/>
    </row>
    <row r="12" spans="1:108" ht="30" customHeight="1">
      <c r="A12" s="116"/>
      <c r="B12" s="226" t="s">
        <v>193</v>
      </c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26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  <c r="AH12" s="226"/>
      <c r="AI12" s="226"/>
      <c r="AJ12" s="226"/>
      <c r="AK12" s="226"/>
      <c r="AL12" s="226"/>
      <c r="AM12" s="226"/>
      <c r="AN12" s="226"/>
      <c r="AO12" s="226"/>
      <c r="AP12" s="226"/>
      <c r="AQ12" s="226"/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26"/>
      <c r="BH12" s="226"/>
      <c r="BI12" s="226"/>
      <c r="BJ12" s="226"/>
      <c r="BK12" s="226"/>
      <c r="BL12" s="226"/>
      <c r="BM12" s="226"/>
      <c r="BN12" s="226"/>
      <c r="BO12" s="226"/>
      <c r="BP12" s="226"/>
      <c r="BQ12" s="226"/>
      <c r="BR12" s="226"/>
      <c r="BS12" s="226"/>
      <c r="BT12" s="227"/>
      <c r="BU12" s="228">
        <v>2263952.31</v>
      </c>
      <c r="BV12" s="229"/>
      <c r="BW12" s="229"/>
      <c r="BX12" s="229"/>
      <c r="BY12" s="229"/>
      <c r="BZ12" s="229"/>
      <c r="CA12" s="229"/>
      <c r="CB12" s="229"/>
      <c r="CC12" s="229"/>
      <c r="CD12" s="229"/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/>
      <c r="CP12" s="229"/>
      <c r="CQ12" s="229"/>
      <c r="CR12" s="229"/>
      <c r="CS12" s="229"/>
      <c r="CT12" s="229"/>
      <c r="CU12" s="229"/>
      <c r="CV12" s="229"/>
      <c r="CW12" s="229"/>
      <c r="CX12" s="229"/>
      <c r="CY12" s="229"/>
      <c r="CZ12" s="229"/>
      <c r="DA12" s="229"/>
      <c r="DB12" s="229"/>
      <c r="DC12" s="229"/>
      <c r="DD12" s="230"/>
    </row>
    <row r="13" spans="1:108" ht="30" customHeight="1">
      <c r="A13" s="116"/>
      <c r="B13" s="226" t="s">
        <v>194</v>
      </c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  <c r="AH13" s="226"/>
      <c r="AI13" s="226"/>
      <c r="AJ13" s="226"/>
      <c r="AK13" s="226"/>
      <c r="AL13" s="226"/>
      <c r="AM13" s="226"/>
      <c r="AN13" s="226"/>
      <c r="AO13" s="226"/>
      <c r="AP13" s="226"/>
      <c r="AQ13" s="226"/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26"/>
      <c r="BH13" s="226"/>
      <c r="BI13" s="226"/>
      <c r="BJ13" s="226"/>
      <c r="BK13" s="226"/>
      <c r="BL13" s="226"/>
      <c r="BM13" s="226"/>
      <c r="BN13" s="226"/>
      <c r="BO13" s="226"/>
      <c r="BP13" s="226"/>
      <c r="BQ13" s="226"/>
      <c r="BR13" s="226"/>
      <c r="BS13" s="226"/>
      <c r="BT13" s="227"/>
      <c r="BU13" s="228">
        <v>1007411.61</v>
      </c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  <c r="CG13" s="229"/>
      <c r="CH13" s="229"/>
      <c r="CI13" s="229"/>
      <c r="CJ13" s="229"/>
      <c r="CK13" s="229"/>
      <c r="CL13" s="229"/>
      <c r="CM13" s="229"/>
      <c r="CN13" s="229"/>
      <c r="CO13" s="229"/>
      <c r="CP13" s="229"/>
      <c r="CQ13" s="229"/>
      <c r="CR13" s="229"/>
      <c r="CS13" s="229"/>
      <c r="CT13" s="229"/>
      <c r="CU13" s="229"/>
      <c r="CV13" s="229"/>
      <c r="CW13" s="229"/>
      <c r="CX13" s="229"/>
      <c r="CY13" s="229"/>
      <c r="CZ13" s="229"/>
      <c r="DA13" s="229"/>
      <c r="DB13" s="229"/>
      <c r="DC13" s="229"/>
      <c r="DD13" s="230"/>
    </row>
    <row r="14" spans="1:108" ht="15">
      <c r="A14" s="117"/>
      <c r="B14" s="231" t="s">
        <v>97</v>
      </c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232"/>
      <c r="BU14" s="228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  <c r="CG14" s="229"/>
      <c r="CH14" s="229"/>
      <c r="CI14" s="229"/>
      <c r="CJ14" s="229"/>
      <c r="CK14" s="229"/>
      <c r="CL14" s="229"/>
      <c r="CM14" s="229"/>
      <c r="CN14" s="229"/>
      <c r="CO14" s="229"/>
      <c r="CP14" s="229"/>
      <c r="CQ14" s="229"/>
      <c r="CR14" s="229"/>
      <c r="CS14" s="229"/>
      <c r="CT14" s="229"/>
      <c r="CU14" s="229"/>
      <c r="CV14" s="229"/>
      <c r="CW14" s="229"/>
      <c r="CX14" s="229"/>
      <c r="CY14" s="229"/>
      <c r="CZ14" s="229"/>
      <c r="DA14" s="229"/>
      <c r="DB14" s="229"/>
      <c r="DC14" s="229"/>
      <c r="DD14" s="230"/>
    </row>
    <row r="15" spans="1:108" ht="30" customHeight="1">
      <c r="A15" s="116"/>
      <c r="B15" s="226" t="s">
        <v>195</v>
      </c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/>
      <c r="BH15" s="226"/>
      <c r="BI15" s="226"/>
      <c r="BJ15" s="226"/>
      <c r="BK15" s="226"/>
      <c r="BL15" s="226"/>
      <c r="BM15" s="226"/>
      <c r="BN15" s="226"/>
      <c r="BO15" s="226"/>
      <c r="BP15" s="226"/>
      <c r="BQ15" s="226"/>
      <c r="BR15" s="226"/>
      <c r="BS15" s="226"/>
      <c r="BT15" s="227"/>
      <c r="BU15" s="228">
        <v>985782.37</v>
      </c>
      <c r="BV15" s="229"/>
      <c r="BW15" s="229"/>
      <c r="BX15" s="229"/>
      <c r="BY15" s="229"/>
      <c r="BZ15" s="229"/>
      <c r="CA15" s="229"/>
      <c r="CB15" s="229"/>
      <c r="CC15" s="229"/>
      <c r="CD15" s="229"/>
      <c r="CE15" s="229"/>
      <c r="CF15" s="229"/>
      <c r="CG15" s="229"/>
      <c r="CH15" s="229"/>
      <c r="CI15" s="229"/>
      <c r="CJ15" s="229"/>
      <c r="CK15" s="229"/>
      <c r="CL15" s="229"/>
      <c r="CM15" s="229"/>
      <c r="CN15" s="229"/>
      <c r="CO15" s="229"/>
      <c r="CP15" s="229"/>
      <c r="CQ15" s="229"/>
      <c r="CR15" s="229"/>
      <c r="CS15" s="229"/>
      <c r="CT15" s="229"/>
      <c r="CU15" s="229"/>
      <c r="CV15" s="229"/>
      <c r="CW15" s="229"/>
      <c r="CX15" s="229"/>
      <c r="CY15" s="229"/>
      <c r="CZ15" s="229"/>
      <c r="DA15" s="229"/>
      <c r="DB15" s="229"/>
      <c r="DC15" s="229"/>
      <c r="DD15" s="230"/>
    </row>
    <row r="16" spans="1:108" ht="15">
      <c r="A16" s="116"/>
      <c r="B16" s="226" t="s">
        <v>196</v>
      </c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6"/>
      <c r="AY16" s="226"/>
      <c r="AZ16" s="226"/>
      <c r="BA16" s="226"/>
      <c r="BB16" s="226"/>
      <c r="BC16" s="226"/>
      <c r="BD16" s="226"/>
      <c r="BE16" s="226"/>
      <c r="BF16" s="226"/>
      <c r="BG16" s="226"/>
      <c r="BH16" s="226"/>
      <c r="BI16" s="226"/>
      <c r="BJ16" s="226"/>
      <c r="BK16" s="226"/>
      <c r="BL16" s="226"/>
      <c r="BM16" s="226"/>
      <c r="BN16" s="226"/>
      <c r="BO16" s="226"/>
      <c r="BP16" s="226"/>
      <c r="BQ16" s="226"/>
      <c r="BR16" s="226"/>
      <c r="BS16" s="226"/>
      <c r="BT16" s="227"/>
      <c r="BU16" s="228">
        <v>11535.82</v>
      </c>
      <c r="BV16" s="229"/>
      <c r="BW16" s="229"/>
      <c r="BX16" s="229"/>
      <c r="BY16" s="229"/>
      <c r="BZ16" s="229"/>
      <c r="CA16" s="229"/>
      <c r="CB16" s="229"/>
      <c r="CC16" s="229"/>
      <c r="CD16" s="229"/>
      <c r="CE16" s="229"/>
      <c r="CF16" s="229"/>
      <c r="CG16" s="229"/>
      <c r="CH16" s="229"/>
      <c r="CI16" s="229"/>
      <c r="CJ16" s="229"/>
      <c r="CK16" s="229"/>
      <c r="CL16" s="229"/>
      <c r="CM16" s="229"/>
      <c r="CN16" s="229"/>
      <c r="CO16" s="229"/>
      <c r="CP16" s="229"/>
      <c r="CQ16" s="229"/>
      <c r="CR16" s="229"/>
      <c r="CS16" s="229"/>
      <c r="CT16" s="229"/>
      <c r="CU16" s="229"/>
      <c r="CV16" s="229"/>
      <c r="CW16" s="229"/>
      <c r="CX16" s="229"/>
      <c r="CY16" s="229"/>
      <c r="CZ16" s="229"/>
      <c r="DA16" s="229"/>
      <c r="DB16" s="229"/>
      <c r="DC16" s="229"/>
      <c r="DD16" s="230"/>
    </row>
    <row r="17" spans="1:108" s="49" customFormat="1" ht="15" customHeight="1">
      <c r="A17" s="114"/>
      <c r="B17" s="236" t="s">
        <v>197</v>
      </c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6"/>
      <c r="AA17" s="236"/>
      <c r="AB17" s="236"/>
      <c r="AC17" s="236"/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6"/>
      <c r="AO17" s="236"/>
      <c r="AP17" s="236"/>
      <c r="AQ17" s="236"/>
      <c r="AR17" s="236"/>
      <c r="AS17" s="236"/>
      <c r="AT17" s="236"/>
      <c r="AU17" s="236"/>
      <c r="AV17" s="236"/>
      <c r="AW17" s="236"/>
      <c r="AX17" s="236"/>
      <c r="AY17" s="236"/>
      <c r="AZ17" s="236"/>
      <c r="BA17" s="236"/>
      <c r="BB17" s="236"/>
      <c r="BC17" s="236"/>
      <c r="BD17" s="236"/>
      <c r="BE17" s="236"/>
      <c r="BF17" s="236"/>
      <c r="BG17" s="236"/>
      <c r="BH17" s="236"/>
      <c r="BI17" s="236"/>
      <c r="BJ17" s="236"/>
      <c r="BK17" s="236"/>
      <c r="BL17" s="236"/>
      <c r="BM17" s="236"/>
      <c r="BN17" s="236"/>
      <c r="BO17" s="236"/>
      <c r="BP17" s="236"/>
      <c r="BQ17" s="236"/>
      <c r="BR17" s="236"/>
      <c r="BS17" s="236"/>
      <c r="BT17" s="237"/>
      <c r="BU17" s="238"/>
      <c r="BV17" s="239"/>
      <c r="BW17" s="239"/>
      <c r="BX17" s="239"/>
      <c r="BY17" s="239"/>
      <c r="BZ17" s="239"/>
      <c r="CA17" s="239"/>
      <c r="CB17" s="239"/>
      <c r="CC17" s="239"/>
      <c r="CD17" s="239"/>
      <c r="CE17" s="239"/>
      <c r="CF17" s="239"/>
      <c r="CG17" s="239"/>
      <c r="CH17" s="239"/>
      <c r="CI17" s="239"/>
      <c r="CJ17" s="239"/>
      <c r="CK17" s="239"/>
      <c r="CL17" s="239"/>
      <c r="CM17" s="239"/>
      <c r="CN17" s="239"/>
      <c r="CO17" s="239"/>
      <c r="CP17" s="239"/>
      <c r="CQ17" s="239"/>
      <c r="CR17" s="239"/>
      <c r="CS17" s="239"/>
      <c r="CT17" s="239"/>
      <c r="CU17" s="239"/>
      <c r="CV17" s="239"/>
      <c r="CW17" s="239"/>
      <c r="CX17" s="239"/>
      <c r="CY17" s="239"/>
      <c r="CZ17" s="239"/>
      <c r="DA17" s="239"/>
      <c r="DB17" s="239"/>
      <c r="DC17" s="239"/>
      <c r="DD17" s="240"/>
    </row>
    <row r="18" spans="1:108" ht="15">
      <c r="A18" s="115"/>
      <c r="B18" s="241" t="s">
        <v>112</v>
      </c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1"/>
      <c r="BI18" s="241"/>
      <c r="BJ18" s="241"/>
      <c r="BK18" s="241"/>
      <c r="BL18" s="241"/>
      <c r="BM18" s="241"/>
      <c r="BN18" s="241"/>
      <c r="BO18" s="241"/>
      <c r="BP18" s="241"/>
      <c r="BQ18" s="241"/>
      <c r="BR18" s="241"/>
      <c r="BS18" s="241"/>
      <c r="BT18" s="242"/>
      <c r="BU18" s="228"/>
      <c r="BV18" s="229"/>
      <c r="BW18" s="229"/>
      <c r="BX18" s="229"/>
      <c r="BY18" s="229"/>
      <c r="BZ18" s="229"/>
      <c r="CA18" s="229"/>
      <c r="CB18" s="229"/>
      <c r="CC18" s="229"/>
      <c r="CD18" s="229"/>
      <c r="CE18" s="229"/>
      <c r="CF18" s="229"/>
      <c r="CG18" s="229"/>
      <c r="CH18" s="229"/>
      <c r="CI18" s="229"/>
      <c r="CJ18" s="229"/>
      <c r="CK18" s="229"/>
      <c r="CL18" s="229"/>
      <c r="CM18" s="229"/>
      <c r="CN18" s="229"/>
      <c r="CO18" s="229"/>
      <c r="CP18" s="229"/>
      <c r="CQ18" s="229"/>
      <c r="CR18" s="229"/>
      <c r="CS18" s="229"/>
      <c r="CT18" s="229"/>
      <c r="CU18" s="229"/>
      <c r="CV18" s="229"/>
      <c r="CW18" s="229"/>
      <c r="CX18" s="229"/>
      <c r="CY18" s="229"/>
      <c r="CZ18" s="229"/>
      <c r="DA18" s="229"/>
      <c r="DB18" s="229"/>
      <c r="DC18" s="229"/>
      <c r="DD18" s="230"/>
    </row>
    <row r="19" spans="1:108" ht="30" customHeight="1">
      <c r="A19" s="118"/>
      <c r="B19" s="243" t="s">
        <v>198</v>
      </c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  <c r="S19" s="243"/>
      <c r="T19" s="243"/>
      <c r="U19" s="243"/>
      <c r="V19" s="243"/>
      <c r="W19" s="243"/>
      <c r="X19" s="243"/>
      <c r="Y19" s="243"/>
      <c r="Z19" s="243"/>
      <c r="AA19" s="243"/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3"/>
      <c r="AP19" s="243"/>
      <c r="AQ19" s="243"/>
      <c r="AR19" s="243"/>
      <c r="AS19" s="243"/>
      <c r="AT19" s="243"/>
      <c r="AU19" s="243"/>
      <c r="AV19" s="243"/>
      <c r="AW19" s="243"/>
      <c r="AX19" s="243"/>
      <c r="AY19" s="243"/>
      <c r="AZ19" s="243"/>
      <c r="BA19" s="243"/>
      <c r="BB19" s="243"/>
      <c r="BC19" s="243"/>
      <c r="BD19" s="243"/>
      <c r="BE19" s="243"/>
      <c r="BF19" s="243"/>
      <c r="BG19" s="243"/>
      <c r="BH19" s="243"/>
      <c r="BI19" s="243"/>
      <c r="BJ19" s="243"/>
      <c r="BK19" s="243"/>
      <c r="BL19" s="243"/>
      <c r="BM19" s="243"/>
      <c r="BN19" s="243"/>
      <c r="BO19" s="243"/>
      <c r="BP19" s="243"/>
      <c r="BQ19" s="243"/>
      <c r="BR19" s="243"/>
      <c r="BS19" s="243"/>
      <c r="BT19" s="244"/>
      <c r="BU19" s="233"/>
      <c r="BV19" s="234"/>
      <c r="BW19" s="234"/>
      <c r="BX19" s="234"/>
      <c r="BY19" s="234"/>
      <c r="BZ19" s="234"/>
      <c r="CA19" s="234"/>
      <c r="CB19" s="234"/>
      <c r="CC19" s="234"/>
      <c r="CD19" s="234"/>
      <c r="CE19" s="234"/>
      <c r="CF19" s="234"/>
      <c r="CG19" s="234"/>
      <c r="CH19" s="234"/>
      <c r="CI19" s="234"/>
      <c r="CJ19" s="234"/>
      <c r="CK19" s="234"/>
      <c r="CL19" s="234"/>
      <c r="CM19" s="234"/>
      <c r="CN19" s="234"/>
      <c r="CO19" s="234"/>
      <c r="CP19" s="234"/>
      <c r="CQ19" s="234"/>
      <c r="CR19" s="234"/>
      <c r="CS19" s="234"/>
      <c r="CT19" s="234"/>
      <c r="CU19" s="234"/>
      <c r="CV19" s="234"/>
      <c r="CW19" s="234"/>
      <c r="CX19" s="234"/>
      <c r="CY19" s="234"/>
      <c r="CZ19" s="234"/>
      <c r="DA19" s="234"/>
      <c r="DB19" s="234"/>
      <c r="DC19" s="234"/>
      <c r="DD19" s="235"/>
    </row>
    <row r="20" spans="1:108" ht="30" customHeight="1">
      <c r="A20" s="116"/>
      <c r="B20" s="226" t="s">
        <v>199</v>
      </c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226"/>
      <c r="AR20" s="226"/>
      <c r="AS20" s="226"/>
      <c r="AT20" s="226"/>
      <c r="AU20" s="226"/>
      <c r="AV20" s="226"/>
      <c r="AW20" s="226"/>
      <c r="AX20" s="226"/>
      <c r="AY20" s="226"/>
      <c r="AZ20" s="226"/>
      <c r="BA20" s="226"/>
      <c r="BB20" s="226"/>
      <c r="BC20" s="226"/>
      <c r="BD20" s="226"/>
      <c r="BE20" s="226"/>
      <c r="BF20" s="226"/>
      <c r="BG20" s="226"/>
      <c r="BH20" s="226"/>
      <c r="BI20" s="226"/>
      <c r="BJ20" s="226"/>
      <c r="BK20" s="226"/>
      <c r="BL20" s="226"/>
      <c r="BM20" s="226"/>
      <c r="BN20" s="226"/>
      <c r="BO20" s="226"/>
      <c r="BP20" s="226"/>
      <c r="BQ20" s="226"/>
      <c r="BR20" s="226"/>
      <c r="BS20" s="226"/>
      <c r="BT20" s="227"/>
      <c r="BU20" s="233"/>
      <c r="BV20" s="234"/>
      <c r="BW20" s="234"/>
      <c r="BX20" s="234"/>
      <c r="BY20" s="234"/>
      <c r="BZ20" s="234"/>
      <c r="CA20" s="234"/>
      <c r="CB20" s="234"/>
      <c r="CC20" s="234"/>
      <c r="CD20" s="234"/>
      <c r="CE20" s="234"/>
      <c r="CF20" s="234"/>
      <c r="CG20" s="234"/>
      <c r="CH20" s="234"/>
      <c r="CI20" s="234"/>
      <c r="CJ20" s="234"/>
      <c r="CK20" s="234"/>
      <c r="CL20" s="234"/>
      <c r="CM20" s="234"/>
      <c r="CN20" s="234"/>
      <c r="CO20" s="234"/>
      <c r="CP20" s="234"/>
      <c r="CQ20" s="234"/>
      <c r="CR20" s="234"/>
      <c r="CS20" s="234"/>
      <c r="CT20" s="234"/>
      <c r="CU20" s="234"/>
      <c r="CV20" s="234"/>
      <c r="CW20" s="234"/>
      <c r="CX20" s="234"/>
      <c r="CY20" s="234"/>
      <c r="CZ20" s="234"/>
      <c r="DA20" s="234"/>
      <c r="DB20" s="234"/>
      <c r="DC20" s="234"/>
      <c r="DD20" s="235"/>
    </row>
    <row r="21" spans="1:108" ht="15" customHeight="1">
      <c r="A21" s="119"/>
      <c r="B21" s="231" t="s">
        <v>200</v>
      </c>
      <c r="C21" s="231"/>
      <c r="D21" s="231"/>
      <c r="E21" s="231"/>
      <c r="F21" s="231"/>
      <c r="G21" s="231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2"/>
      <c r="BU21" s="233"/>
      <c r="BV21" s="234"/>
      <c r="BW21" s="234"/>
      <c r="BX21" s="234"/>
      <c r="BY21" s="234"/>
      <c r="BZ21" s="234"/>
      <c r="CA21" s="234"/>
      <c r="CB21" s="234"/>
      <c r="CC21" s="234"/>
      <c r="CD21" s="234"/>
      <c r="CE21" s="234"/>
      <c r="CF21" s="234"/>
      <c r="CG21" s="234"/>
      <c r="CH21" s="234"/>
      <c r="CI21" s="234"/>
      <c r="CJ21" s="234"/>
      <c r="CK21" s="234"/>
      <c r="CL21" s="234"/>
      <c r="CM21" s="234"/>
      <c r="CN21" s="234"/>
      <c r="CO21" s="234"/>
      <c r="CP21" s="234"/>
      <c r="CQ21" s="234"/>
      <c r="CR21" s="234"/>
      <c r="CS21" s="234"/>
      <c r="CT21" s="234"/>
      <c r="CU21" s="234"/>
      <c r="CV21" s="234"/>
      <c r="CW21" s="234"/>
      <c r="CX21" s="234"/>
      <c r="CY21" s="234"/>
      <c r="CZ21" s="234"/>
      <c r="DA21" s="234"/>
      <c r="DB21" s="234"/>
      <c r="DC21" s="234"/>
      <c r="DD21" s="235"/>
    </row>
    <row r="22" spans="1:108" ht="15" customHeight="1">
      <c r="A22" s="119"/>
      <c r="B22" s="226" t="s">
        <v>201</v>
      </c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  <c r="AH22" s="226"/>
      <c r="AI22" s="226"/>
      <c r="AJ22" s="226"/>
      <c r="AK22" s="226"/>
      <c r="AL22" s="226"/>
      <c r="AM22" s="226"/>
      <c r="AN22" s="226"/>
      <c r="AO22" s="226"/>
      <c r="AP22" s="226"/>
      <c r="AQ22" s="226"/>
      <c r="AR22" s="226"/>
      <c r="AS22" s="226"/>
      <c r="AT22" s="226"/>
      <c r="AU22" s="226"/>
      <c r="AV22" s="226"/>
      <c r="AW22" s="226"/>
      <c r="AX22" s="226"/>
      <c r="AY22" s="226"/>
      <c r="AZ22" s="226"/>
      <c r="BA22" s="226"/>
      <c r="BB22" s="226"/>
      <c r="BC22" s="226"/>
      <c r="BD22" s="226"/>
      <c r="BE22" s="226"/>
      <c r="BF22" s="226"/>
      <c r="BG22" s="226"/>
      <c r="BH22" s="226"/>
      <c r="BI22" s="226"/>
      <c r="BJ22" s="226"/>
      <c r="BK22" s="226"/>
      <c r="BL22" s="226"/>
      <c r="BM22" s="226"/>
      <c r="BN22" s="226"/>
      <c r="BO22" s="226"/>
      <c r="BP22" s="226"/>
      <c r="BQ22" s="226"/>
      <c r="BR22" s="226"/>
      <c r="BS22" s="226"/>
      <c r="BT22" s="227"/>
      <c r="BU22" s="228"/>
      <c r="BV22" s="229"/>
      <c r="BW22" s="229"/>
      <c r="BX22" s="229"/>
      <c r="BY22" s="229"/>
      <c r="BZ22" s="229"/>
      <c r="CA22" s="229"/>
      <c r="CB22" s="229"/>
      <c r="CC22" s="229"/>
      <c r="CD22" s="229"/>
      <c r="CE22" s="229"/>
      <c r="CF22" s="229"/>
      <c r="CG22" s="229"/>
      <c r="CH22" s="229"/>
      <c r="CI22" s="229"/>
      <c r="CJ22" s="229"/>
      <c r="CK22" s="229"/>
      <c r="CL22" s="229"/>
      <c r="CM22" s="229"/>
      <c r="CN22" s="229"/>
      <c r="CO22" s="229"/>
      <c r="CP22" s="229"/>
      <c r="CQ22" s="229"/>
      <c r="CR22" s="229"/>
      <c r="CS22" s="229"/>
      <c r="CT22" s="229"/>
      <c r="CU22" s="229"/>
      <c r="CV22" s="229"/>
      <c r="CW22" s="229"/>
      <c r="CX22" s="229"/>
      <c r="CY22" s="229"/>
      <c r="CZ22" s="229"/>
      <c r="DA22" s="229"/>
      <c r="DB22" s="229"/>
      <c r="DC22" s="229"/>
      <c r="DD22" s="230"/>
    </row>
    <row r="23" spans="1:108" ht="15" customHeight="1">
      <c r="A23" s="119"/>
      <c r="B23" s="226" t="s">
        <v>202</v>
      </c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  <c r="AK23" s="226"/>
      <c r="AL23" s="226"/>
      <c r="AM23" s="226"/>
      <c r="AN23" s="226"/>
      <c r="AO23" s="226"/>
      <c r="AP23" s="226"/>
      <c r="AQ23" s="226"/>
      <c r="AR23" s="226"/>
      <c r="AS23" s="226"/>
      <c r="AT23" s="226"/>
      <c r="AU23" s="226"/>
      <c r="AV23" s="226"/>
      <c r="AW23" s="226"/>
      <c r="AX23" s="226"/>
      <c r="AY23" s="226"/>
      <c r="AZ23" s="226"/>
      <c r="BA23" s="226"/>
      <c r="BB23" s="226"/>
      <c r="BC23" s="226"/>
      <c r="BD23" s="226"/>
      <c r="BE23" s="226"/>
      <c r="BF23" s="226"/>
      <c r="BG23" s="226"/>
      <c r="BH23" s="226"/>
      <c r="BI23" s="226"/>
      <c r="BJ23" s="226"/>
      <c r="BK23" s="226"/>
      <c r="BL23" s="226"/>
      <c r="BM23" s="226"/>
      <c r="BN23" s="226"/>
      <c r="BO23" s="226"/>
      <c r="BP23" s="226"/>
      <c r="BQ23" s="226"/>
      <c r="BR23" s="226"/>
      <c r="BS23" s="226"/>
      <c r="BT23" s="227"/>
      <c r="BU23" s="228"/>
      <c r="BV23" s="229"/>
      <c r="BW23" s="229"/>
      <c r="BX23" s="229"/>
      <c r="BY23" s="229"/>
      <c r="BZ23" s="229"/>
      <c r="CA23" s="229"/>
      <c r="CB23" s="229"/>
      <c r="CC23" s="229"/>
      <c r="CD23" s="229"/>
      <c r="CE23" s="229"/>
      <c r="CF23" s="229"/>
      <c r="CG23" s="229"/>
      <c r="CH23" s="229"/>
      <c r="CI23" s="229"/>
      <c r="CJ23" s="229"/>
      <c r="CK23" s="229"/>
      <c r="CL23" s="229"/>
      <c r="CM23" s="229"/>
      <c r="CN23" s="229"/>
      <c r="CO23" s="229"/>
      <c r="CP23" s="229"/>
      <c r="CQ23" s="229"/>
      <c r="CR23" s="229"/>
      <c r="CS23" s="229"/>
      <c r="CT23" s="229"/>
      <c r="CU23" s="229"/>
      <c r="CV23" s="229"/>
      <c r="CW23" s="229"/>
      <c r="CX23" s="229"/>
      <c r="CY23" s="229"/>
      <c r="CZ23" s="229"/>
      <c r="DA23" s="229"/>
      <c r="DB23" s="229"/>
      <c r="DC23" s="229"/>
      <c r="DD23" s="230"/>
    </row>
    <row r="24" spans="1:108" ht="15" customHeight="1">
      <c r="A24" s="119"/>
      <c r="B24" s="226" t="s">
        <v>203</v>
      </c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  <c r="AK24" s="226"/>
      <c r="AL24" s="226"/>
      <c r="AM24" s="226"/>
      <c r="AN24" s="226"/>
      <c r="AO24" s="226"/>
      <c r="AP24" s="226"/>
      <c r="AQ24" s="226"/>
      <c r="AR24" s="226"/>
      <c r="AS24" s="226"/>
      <c r="AT24" s="226"/>
      <c r="AU24" s="226"/>
      <c r="AV24" s="226"/>
      <c r="AW24" s="226"/>
      <c r="AX24" s="226"/>
      <c r="AY24" s="226"/>
      <c r="AZ24" s="226"/>
      <c r="BA24" s="226"/>
      <c r="BB24" s="226"/>
      <c r="BC24" s="226"/>
      <c r="BD24" s="226"/>
      <c r="BE24" s="226"/>
      <c r="BF24" s="226"/>
      <c r="BG24" s="226"/>
      <c r="BH24" s="226"/>
      <c r="BI24" s="226"/>
      <c r="BJ24" s="226"/>
      <c r="BK24" s="226"/>
      <c r="BL24" s="226"/>
      <c r="BM24" s="226"/>
      <c r="BN24" s="226"/>
      <c r="BO24" s="226"/>
      <c r="BP24" s="226"/>
      <c r="BQ24" s="226"/>
      <c r="BR24" s="226"/>
      <c r="BS24" s="226"/>
      <c r="BT24" s="227"/>
      <c r="BU24" s="228"/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  <c r="CG24" s="229"/>
      <c r="CH24" s="229"/>
      <c r="CI24" s="229"/>
      <c r="CJ24" s="229"/>
      <c r="CK24" s="229"/>
      <c r="CL24" s="229"/>
      <c r="CM24" s="229"/>
      <c r="CN24" s="229"/>
      <c r="CO24" s="229"/>
      <c r="CP24" s="229"/>
      <c r="CQ24" s="229"/>
      <c r="CR24" s="229"/>
      <c r="CS24" s="229"/>
      <c r="CT24" s="229"/>
      <c r="CU24" s="229"/>
      <c r="CV24" s="229"/>
      <c r="CW24" s="229"/>
      <c r="CX24" s="229"/>
      <c r="CY24" s="229"/>
      <c r="CZ24" s="229"/>
      <c r="DA24" s="229"/>
      <c r="DB24" s="229"/>
      <c r="DC24" s="229"/>
      <c r="DD24" s="230"/>
    </row>
    <row r="25" spans="1:108" ht="15" customHeight="1">
      <c r="A25" s="119"/>
      <c r="B25" s="226" t="s">
        <v>204</v>
      </c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  <c r="AK25" s="226"/>
      <c r="AL25" s="226"/>
      <c r="AM25" s="226"/>
      <c r="AN25" s="226"/>
      <c r="AO25" s="226"/>
      <c r="AP25" s="226"/>
      <c r="AQ25" s="226"/>
      <c r="AR25" s="226"/>
      <c r="AS25" s="226"/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/>
      <c r="BF25" s="226"/>
      <c r="BG25" s="226"/>
      <c r="BH25" s="226"/>
      <c r="BI25" s="226"/>
      <c r="BJ25" s="226"/>
      <c r="BK25" s="226"/>
      <c r="BL25" s="226"/>
      <c r="BM25" s="226"/>
      <c r="BN25" s="226"/>
      <c r="BO25" s="226"/>
      <c r="BP25" s="226"/>
      <c r="BQ25" s="226"/>
      <c r="BR25" s="226"/>
      <c r="BS25" s="226"/>
      <c r="BT25" s="227"/>
      <c r="BU25" s="228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29"/>
      <c r="CL25" s="229"/>
      <c r="CM25" s="229"/>
      <c r="CN25" s="229"/>
      <c r="CO25" s="229"/>
      <c r="CP25" s="229"/>
      <c r="CQ25" s="229"/>
      <c r="CR25" s="229"/>
      <c r="CS25" s="229"/>
      <c r="CT25" s="229"/>
      <c r="CU25" s="229"/>
      <c r="CV25" s="229"/>
      <c r="CW25" s="229"/>
      <c r="CX25" s="229"/>
      <c r="CY25" s="229"/>
      <c r="CZ25" s="229"/>
      <c r="DA25" s="229"/>
      <c r="DB25" s="229"/>
      <c r="DC25" s="229"/>
      <c r="DD25" s="230"/>
    </row>
    <row r="26" spans="1:108" ht="15" customHeight="1">
      <c r="A26" s="119"/>
      <c r="B26" s="226" t="s">
        <v>205</v>
      </c>
      <c r="C26" s="226"/>
      <c r="D26" s="226"/>
      <c r="E26" s="226"/>
      <c r="F26" s="226"/>
      <c r="G26" s="226"/>
      <c r="H26" s="226"/>
      <c r="I26" s="226"/>
      <c r="J26" s="226"/>
      <c r="K26" s="226"/>
      <c r="L26" s="226"/>
      <c r="M26" s="226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  <c r="AK26" s="226"/>
      <c r="AL26" s="226"/>
      <c r="AM26" s="226"/>
      <c r="AN26" s="226"/>
      <c r="AO26" s="226"/>
      <c r="AP26" s="226"/>
      <c r="AQ26" s="226"/>
      <c r="AR26" s="226"/>
      <c r="AS26" s="226"/>
      <c r="AT26" s="226"/>
      <c r="AU26" s="226"/>
      <c r="AV26" s="226"/>
      <c r="AW26" s="226"/>
      <c r="AX26" s="226"/>
      <c r="AY26" s="226"/>
      <c r="AZ26" s="226"/>
      <c r="BA26" s="226"/>
      <c r="BB26" s="226"/>
      <c r="BC26" s="226"/>
      <c r="BD26" s="226"/>
      <c r="BE26" s="226"/>
      <c r="BF26" s="226"/>
      <c r="BG26" s="226"/>
      <c r="BH26" s="226"/>
      <c r="BI26" s="226"/>
      <c r="BJ26" s="226"/>
      <c r="BK26" s="226"/>
      <c r="BL26" s="226"/>
      <c r="BM26" s="226"/>
      <c r="BN26" s="226"/>
      <c r="BO26" s="226"/>
      <c r="BP26" s="226"/>
      <c r="BQ26" s="226"/>
      <c r="BR26" s="226"/>
      <c r="BS26" s="226"/>
      <c r="BT26" s="227"/>
      <c r="BU26" s="228"/>
      <c r="BV26" s="229"/>
      <c r="BW26" s="229"/>
      <c r="BX26" s="229"/>
      <c r="BY26" s="229"/>
      <c r="BZ26" s="229"/>
      <c r="CA26" s="229"/>
      <c r="CB26" s="229"/>
      <c r="CC26" s="229"/>
      <c r="CD26" s="229"/>
      <c r="CE26" s="229"/>
      <c r="CF26" s="229"/>
      <c r="CG26" s="229"/>
      <c r="CH26" s="229"/>
      <c r="CI26" s="229"/>
      <c r="CJ26" s="229"/>
      <c r="CK26" s="229"/>
      <c r="CL26" s="229"/>
      <c r="CM26" s="229"/>
      <c r="CN26" s="229"/>
      <c r="CO26" s="229"/>
      <c r="CP26" s="229"/>
      <c r="CQ26" s="229"/>
      <c r="CR26" s="229"/>
      <c r="CS26" s="229"/>
      <c r="CT26" s="229"/>
      <c r="CU26" s="229"/>
      <c r="CV26" s="229"/>
      <c r="CW26" s="229"/>
      <c r="CX26" s="229"/>
      <c r="CY26" s="229"/>
      <c r="CZ26" s="229"/>
      <c r="DA26" s="229"/>
      <c r="DB26" s="229"/>
      <c r="DC26" s="229"/>
      <c r="DD26" s="230"/>
    </row>
    <row r="27" spans="1:108" ht="15" customHeight="1">
      <c r="A27" s="119"/>
      <c r="B27" s="226" t="s">
        <v>206</v>
      </c>
      <c r="C27" s="226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  <c r="BB27" s="226"/>
      <c r="BC27" s="226"/>
      <c r="BD27" s="226"/>
      <c r="BE27" s="226"/>
      <c r="BF27" s="226"/>
      <c r="BG27" s="226"/>
      <c r="BH27" s="226"/>
      <c r="BI27" s="226"/>
      <c r="BJ27" s="226"/>
      <c r="BK27" s="226"/>
      <c r="BL27" s="226"/>
      <c r="BM27" s="226"/>
      <c r="BN27" s="226"/>
      <c r="BO27" s="226"/>
      <c r="BP27" s="226"/>
      <c r="BQ27" s="226"/>
      <c r="BR27" s="226"/>
      <c r="BS27" s="226"/>
      <c r="BT27" s="227"/>
      <c r="BU27" s="228"/>
      <c r="BV27" s="229"/>
      <c r="BW27" s="229"/>
      <c r="BX27" s="229"/>
      <c r="BY27" s="229"/>
      <c r="BZ27" s="229"/>
      <c r="CA27" s="229"/>
      <c r="CB27" s="229"/>
      <c r="CC27" s="229"/>
      <c r="CD27" s="229"/>
      <c r="CE27" s="229"/>
      <c r="CF27" s="229"/>
      <c r="CG27" s="229"/>
      <c r="CH27" s="229"/>
      <c r="CI27" s="229"/>
      <c r="CJ27" s="229"/>
      <c r="CK27" s="229"/>
      <c r="CL27" s="229"/>
      <c r="CM27" s="229"/>
      <c r="CN27" s="229"/>
      <c r="CO27" s="229"/>
      <c r="CP27" s="229"/>
      <c r="CQ27" s="229"/>
      <c r="CR27" s="229"/>
      <c r="CS27" s="229"/>
      <c r="CT27" s="229"/>
      <c r="CU27" s="229"/>
      <c r="CV27" s="229"/>
      <c r="CW27" s="229"/>
      <c r="CX27" s="229"/>
      <c r="CY27" s="229"/>
      <c r="CZ27" s="229"/>
      <c r="DA27" s="229"/>
      <c r="DB27" s="229"/>
      <c r="DC27" s="229"/>
      <c r="DD27" s="230"/>
    </row>
    <row r="28" spans="1:108" ht="15" customHeight="1">
      <c r="A28" s="119"/>
      <c r="B28" s="226" t="s">
        <v>207</v>
      </c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226"/>
      <c r="AU28" s="226"/>
      <c r="AV28" s="226"/>
      <c r="AW28" s="226"/>
      <c r="AX28" s="226"/>
      <c r="AY28" s="226"/>
      <c r="AZ28" s="226"/>
      <c r="BA28" s="226"/>
      <c r="BB28" s="226"/>
      <c r="BC28" s="226"/>
      <c r="BD28" s="226"/>
      <c r="BE28" s="226"/>
      <c r="BF28" s="226"/>
      <c r="BG28" s="226"/>
      <c r="BH28" s="226"/>
      <c r="BI28" s="226"/>
      <c r="BJ28" s="226"/>
      <c r="BK28" s="226"/>
      <c r="BL28" s="226"/>
      <c r="BM28" s="226"/>
      <c r="BN28" s="226"/>
      <c r="BO28" s="226"/>
      <c r="BP28" s="226"/>
      <c r="BQ28" s="226"/>
      <c r="BR28" s="226"/>
      <c r="BS28" s="226"/>
      <c r="BT28" s="227"/>
      <c r="BU28" s="228"/>
      <c r="BV28" s="229"/>
      <c r="BW28" s="229"/>
      <c r="BX28" s="229"/>
      <c r="BY28" s="229"/>
      <c r="BZ28" s="229"/>
      <c r="CA28" s="229"/>
      <c r="CB28" s="229"/>
      <c r="CC28" s="229"/>
      <c r="CD28" s="229"/>
      <c r="CE28" s="229"/>
      <c r="CF28" s="229"/>
      <c r="CG28" s="229"/>
      <c r="CH28" s="229"/>
      <c r="CI28" s="229"/>
      <c r="CJ28" s="229"/>
      <c r="CK28" s="229"/>
      <c r="CL28" s="229"/>
      <c r="CM28" s="229"/>
      <c r="CN28" s="229"/>
      <c r="CO28" s="229"/>
      <c r="CP28" s="229"/>
      <c r="CQ28" s="229"/>
      <c r="CR28" s="229"/>
      <c r="CS28" s="229"/>
      <c r="CT28" s="229"/>
      <c r="CU28" s="229"/>
      <c r="CV28" s="229"/>
      <c r="CW28" s="229"/>
      <c r="CX28" s="229"/>
      <c r="CY28" s="229"/>
      <c r="CZ28" s="229"/>
      <c r="DA28" s="229"/>
      <c r="DB28" s="229"/>
      <c r="DC28" s="229"/>
      <c r="DD28" s="230"/>
    </row>
    <row r="29" spans="1:108" ht="15" customHeight="1">
      <c r="A29" s="119"/>
      <c r="B29" s="226" t="s">
        <v>208</v>
      </c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  <c r="AK29" s="226"/>
      <c r="AL29" s="226"/>
      <c r="AM29" s="226"/>
      <c r="AN29" s="226"/>
      <c r="AO29" s="226"/>
      <c r="AP29" s="226"/>
      <c r="AQ29" s="226"/>
      <c r="AR29" s="226"/>
      <c r="AS29" s="226"/>
      <c r="AT29" s="226"/>
      <c r="AU29" s="226"/>
      <c r="AV29" s="226"/>
      <c r="AW29" s="226"/>
      <c r="AX29" s="226"/>
      <c r="AY29" s="226"/>
      <c r="AZ29" s="226"/>
      <c r="BA29" s="226"/>
      <c r="BB29" s="226"/>
      <c r="BC29" s="226"/>
      <c r="BD29" s="226"/>
      <c r="BE29" s="226"/>
      <c r="BF29" s="226"/>
      <c r="BG29" s="226"/>
      <c r="BH29" s="226"/>
      <c r="BI29" s="226"/>
      <c r="BJ29" s="226"/>
      <c r="BK29" s="226"/>
      <c r="BL29" s="226"/>
      <c r="BM29" s="226"/>
      <c r="BN29" s="226"/>
      <c r="BO29" s="226"/>
      <c r="BP29" s="226"/>
      <c r="BQ29" s="226"/>
      <c r="BR29" s="226"/>
      <c r="BS29" s="226"/>
      <c r="BT29" s="227"/>
      <c r="BU29" s="228"/>
      <c r="BV29" s="229"/>
      <c r="BW29" s="229"/>
      <c r="BX29" s="229"/>
      <c r="BY29" s="229"/>
      <c r="BZ29" s="229"/>
      <c r="CA29" s="229"/>
      <c r="CB29" s="229"/>
      <c r="CC29" s="229"/>
      <c r="CD29" s="229"/>
      <c r="CE29" s="229"/>
      <c r="CF29" s="229"/>
      <c r="CG29" s="229"/>
      <c r="CH29" s="229"/>
      <c r="CI29" s="229"/>
      <c r="CJ29" s="229"/>
      <c r="CK29" s="229"/>
      <c r="CL29" s="229"/>
      <c r="CM29" s="229"/>
      <c r="CN29" s="229"/>
      <c r="CO29" s="229"/>
      <c r="CP29" s="229"/>
      <c r="CQ29" s="229"/>
      <c r="CR29" s="229"/>
      <c r="CS29" s="229"/>
      <c r="CT29" s="229"/>
      <c r="CU29" s="229"/>
      <c r="CV29" s="229"/>
      <c r="CW29" s="229"/>
      <c r="CX29" s="229"/>
      <c r="CY29" s="229"/>
      <c r="CZ29" s="229"/>
      <c r="DA29" s="229"/>
      <c r="DB29" s="229"/>
      <c r="DC29" s="229"/>
      <c r="DD29" s="230"/>
    </row>
    <row r="30" spans="1:108" ht="15" customHeight="1">
      <c r="A30" s="119"/>
      <c r="B30" s="226" t="s">
        <v>209</v>
      </c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  <c r="AQ30" s="226"/>
      <c r="AR30" s="226"/>
      <c r="AS30" s="226"/>
      <c r="AT30" s="226"/>
      <c r="AU30" s="226"/>
      <c r="AV30" s="226"/>
      <c r="AW30" s="226"/>
      <c r="AX30" s="226"/>
      <c r="AY30" s="226"/>
      <c r="AZ30" s="226"/>
      <c r="BA30" s="226"/>
      <c r="BB30" s="226"/>
      <c r="BC30" s="226"/>
      <c r="BD30" s="226"/>
      <c r="BE30" s="226"/>
      <c r="BF30" s="226"/>
      <c r="BG30" s="226"/>
      <c r="BH30" s="226"/>
      <c r="BI30" s="226"/>
      <c r="BJ30" s="226"/>
      <c r="BK30" s="226"/>
      <c r="BL30" s="226"/>
      <c r="BM30" s="226"/>
      <c r="BN30" s="226"/>
      <c r="BO30" s="226"/>
      <c r="BP30" s="226"/>
      <c r="BQ30" s="226"/>
      <c r="BR30" s="226"/>
      <c r="BS30" s="226"/>
      <c r="BT30" s="227"/>
      <c r="BU30" s="228"/>
      <c r="BV30" s="229"/>
      <c r="BW30" s="229"/>
      <c r="BX30" s="229"/>
      <c r="BY30" s="229"/>
      <c r="BZ30" s="229"/>
      <c r="CA30" s="229"/>
      <c r="CB30" s="229"/>
      <c r="CC30" s="229"/>
      <c r="CD30" s="229"/>
      <c r="CE30" s="229"/>
      <c r="CF30" s="229"/>
      <c r="CG30" s="229"/>
      <c r="CH30" s="229"/>
      <c r="CI30" s="229"/>
      <c r="CJ30" s="229"/>
      <c r="CK30" s="229"/>
      <c r="CL30" s="229"/>
      <c r="CM30" s="229"/>
      <c r="CN30" s="229"/>
      <c r="CO30" s="229"/>
      <c r="CP30" s="229"/>
      <c r="CQ30" s="229"/>
      <c r="CR30" s="229"/>
      <c r="CS30" s="229"/>
      <c r="CT30" s="229"/>
      <c r="CU30" s="229"/>
      <c r="CV30" s="229"/>
      <c r="CW30" s="229"/>
      <c r="CX30" s="229"/>
      <c r="CY30" s="229"/>
      <c r="CZ30" s="229"/>
      <c r="DA30" s="229"/>
      <c r="DB30" s="229"/>
      <c r="DC30" s="229"/>
      <c r="DD30" s="230"/>
    </row>
    <row r="31" spans="1:108" ht="15" customHeight="1">
      <c r="A31" s="119"/>
      <c r="B31" s="226" t="s">
        <v>210</v>
      </c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Q31" s="226"/>
      <c r="AR31" s="226"/>
      <c r="AS31" s="226"/>
      <c r="AT31" s="226"/>
      <c r="AU31" s="226"/>
      <c r="AV31" s="226"/>
      <c r="AW31" s="226"/>
      <c r="AX31" s="226"/>
      <c r="AY31" s="226"/>
      <c r="AZ31" s="226"/>
      <c r="BA31" s="226"/>
      <c r="BB31" s="226"/>
      <c r="BC31" s="226"/>
      <c r="BD31" s="226"/>
      <c r="BE31" s="226"/>
      <c r="BF31" s="226"/>
      <c r="BG31" s="226"/>
      <c r="BH31" s="226"/>
      <c r="BI31" s="226"/>
      <c r="BJ31" s="226"/>
      <c r="BK31" s="226"/>
      <c r="BL31" s="226"/>
      <c r="BM31" s="226"/>
      <c r="BN31" s="226"/>
      <c r="BO31" s="226"/>
      <c r="BP31" s="226"/>
      <c r="BQ31" s="226"/>
      <c r="BR31" s="226"/>
      <c r="BS31" s="226"/>
      <c r="BT31" s="227"/>
      <c r="BU31" s="228"/>
      <c r="BV31" s="229"/>
      <c r="BW31" s="229"/>
      <c r="BX31" s="229"/>
      <c r="BY31" s="229"/>
      <c r="BZ31" s="229"/>
      <c r="CA31" s="229"/>
      <c r="CB31" s="229"/>
      <c r="CC31" s="229"/>
      <c r="CD31" s="229"/>
      <c r="CE31" s="229"/>
      <c r="CF31" s="229"/>
      <c r="CG31" s="229"/>
      <c r="CH31" s="229"/>
      <c r="CI31" s="229"/>
      <c r="CJ31" s="229"/>
      <c r="CK31" s="229"/>
      <c r="CL31" s="229"/>
      <c r="CM31" s="229"/>
      <c r="CN31" s="229"/>
      <c r="CO31" s="229"/>
      <c r="CP31" s="229"/>
      <c r="CQ31" s="229"/>
      <c r="CR31" s="229"/>
      <c r="CS31" s="229"/>
      <c r="CT31" s="229"/>
      <c r="CU31" s="229"/>
      <c r="CV31" s="229"/>
      <c r="CW31" s="229"/>
      <c r="CX31" s="229"/>
      <c r="CY31" s="229"/>
      <c r="CZ31" s="229"/>
      <c r="DA31" s="229"/>
      <c r="DB31" s="229"/>
      <c r="DC31" s="229"/>
      <c r="DD31" s="230"/>
    </row>
    <row r="32" spans="1:108" ht="45" customHeight="1">
      <c r="A32" s="116"/>
      <c r="B32" s="226" t="s">
        <v>211</v>
      </c>
      <c r="C32" s="226"/>
      <c r="D32" s="226"/>
      <c r="E32" s="226"/>
      <c r="F32" s="226"/>
      <c r="G32" s="226"/>
      <c r="H32" s="226"/>
      <c r="I32" s="226"/>
      <c r="J32" s="226"/>
      <c r="K32" s="226"/>
      <c r="L32" s="226"/>
      <c r="M32" s="226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  <c r="AI32" s="226"/>
      <c r="AJ32" s="226"/>
      <c r="AK32" s="226"/>
      <c r="AL32" s="226"/>
      <c r="AM32" s="226"/>
      <c r="AN32" s="226"/>
      <c r="AO32" s="226"/>
      <c r="AP32" s="226"/>
      <c r="AQ32" s="226"/>
      <c r="AR32" s="226"/>
      <c r="AS32" s="226"/>
      <c r="AT32" s="226"/>
      <c r="AU32" s="226"/>
      <c r="AV32" s="226"/>
      <c r="AW32" s="226"/>
      <c r="AX32" s="226"/>
      <c r="AY32" s="226"/>
      <c r="AZ32" s="226"/>
      <c r="BA32" s="226"/>
      <c r="BB32" s="226"/>
      <c r="BC32" s="226"/>
      <c r="BD32" s="226"/>
      <c r="BE32" s="226"/>
      <c r="BF32" s="226"/>
      <c r="BG32" s="226"/>
      <c r="BH32" s="226"/>
      <c r="BI32" s="226"/>
      <c r="BJ32" s="226"/>
      <c r="BK32" s="226"/>
      <c r="BL32" s="226"/>
      <c r="BM32" s="226"/>
      <c r="BN32" s="226"/>
      <c r="BO32" s="226"/>
      <c r="BP32" s="226"/>
      <c r="BQ32" s="226"/>
      <c r="BR32" s="226"/>
      <c r="BS32" s="226"/>
      <c r="BT32" s="227"/>
      <c r="BU32" s="228"/>
      <c r="BV32" s="229"/>
      <c r="BW32" s="229"/>
      <c r="BX32" s="229"/>
      <c r="BY32" s="229"/>
      <c r="BZ32" s="229"/>
      <c r="CA32" s="229"/>
      <c r="CB32" s="229"/>
      <c r="CC32" s="229"/>
      <c r="CD32" s="229"/>
      <c r="CE32" s="229"/>
      <c r="CF32" s="229"/>
      <c r="CG32" s="229"/>
      <c r="CH32" s="229"/>
      <c r="CI32" s="229"/>
      <c r="CJ32" s="229"/>
      <c r="CK32" s="229"/>
      <c r="CL32" s="229"/>
      <c r="CM32" s="229"/>
      <c r="CN32" s="229"/>
      <c r="CO32" s="229"/>
      <c r="CP32" s="229"/>
      <c r="CQ32" s="229"/>
      <c r="CR32" s="229"/>
      <c r="CS32" s="229"/>
      <c r="CT32" s="229"/>
      <c r="CU32" s="229"/>
      <c r="CV32" s="229"/>
      <c r="CW32" s="229"/>
      <c r="CX32" s="229"/>
      <c r="CY32" s="229"/>
      <c r="CZ32" s="229"/>
      <c r="DA32" s="229"/>
      <c r="DB32" s="229"/>
      <c r="DC32" s="229"/>
      <c r="DD32" s="230"/>
    </row>
    <row r="33" spans="1:108" ht="13.5" customHeight="1">
      <c r="A33" s="119"/>
      <c r="B33" s="231" t="s">
        <v>200</v>
      </c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  <c r="AI33" s="231"/>
      <c r="AJ33" s="231"/>
      <c r="AK33" s="231"/>
      <c r="AL33" s="231"/>
      <c r="AM33" s="231"/>
      <c r="AN33" s="231"/>
      <c r="AO33" s="231"/>
      <c r="AP33" s="231"/>
      <c r="AQ33" s="231"/>
      <c r="AR33" s="231"/>
      <c r="AS33" s="231"/>
      <c r="AT33" s="231"/>
      <c r="AU33" s="231"/>
      <c r="AV33" s="231"/>
      <c r="AW33" s="231"/>
      <c r="AX33" s="231"/>
      <c r="AY33" s="231"/>
      <c r="AZ33" s="231"/>
      <c r="BA33" s="231"/>
      <c r="BB33" s="231"/>
      <c r="BC33" s="231"/>
      <c r="BD33" s="231"/>
      <c r="BE33" s="231"/>
      <c r="BF33" s="231"/>
      <c r="BG33" s="231"/>
      <c r="BH33" s="231"/>
      <c r="BI33" s="231"/>
      <c r="BJ33" s="231"/>
      <c r="BK33" s="231"/>
      <c r="BL33" s="231"/>
      <c r="BM33" s="231"/>
      <c r="BN33" s="231"/>
      <c r="BO33" s="231"/>
      <c r="BP33" s="231"/>
      <c r="BQ33" s="231"/>
      <c r="BR33" s="231"/>
      <c r="BS33" s="231"/>
      <c r="BT33" s="232"/>
      <c r="BU33" s="228"/>
      <c r="BV33" s="229"/>
      <c r="BW33" s="229"/>
      <c r="BX33" s="229"/>
      <c r="BY33" s="229"/>
      <c r="BZ33" s="229"/>
      <c r="CA33" s="229"/>
      <c r="CB33" s="229"/>
      <c r="CC33" s="229"/>
      <c r="CD33" s="229"/>
      <c r="CE33" s="229"/>
      <c r="CF33" s="229"/>
      <c r="CG33" s="229"/>
      <c r="CH33" s="229"/>
      <c r="CI33" s="229"/>
      <c r="CJ33" s="229"/>
      <c r="CK33" s="229"/>
      <c r="CL33" s="229"/>
      <c r="CM33" s="229"/>
      <c r="CN33" s="229"/>
      <c r="CO33" s="229"/>
      <c r="CP33" s="229"/>
      <c r="CQ33" s="229"/>
      <c r="CR33" s="229"/>
      <c r="CS33" s="229"/>
      <c r="CT33" s="229"/>
      <c r="CU33" s="229"/>
      <c r="CV33" s="229"/>
      <c r="CW33" s="229"/>
      <c r="CX33" s="229"/>
      <c r="CY33" s="229"/>
      <c r="CZ33" s="229"/>
      <c r="DA33" s="229"/>
      <c r="DB33" s="229"/>
      <c r="DC33" s="229"/>
      <c r="DD33" s="230"/>
    </row>
    <row r="34" spans="1:108" ht="13.5" customHeight="1">
      <c r="A34" s="119"/>
      <c r="B34" s="226" t="s">
        <v>212</v>
      </c>
      <c r="C34" s="226"/>
      <c r="D34" s="226"/>
      <c r="E34" s="226"/>
      <c r="F34" s="226"/>
      <c r="G34" s="226"/>
      <c r="H34" s="226"/>
      <c r="I34" s="226"/>
      <c r="J34" s="226"/>
      <c r="K34" s="226"/>
      <c r="L34" s="226"/>
      <c r="M34" s="226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226"/>
      <c r="AL34" s="226"/>
      <c r="AM34" s="226"/>
      <c r="AN34" s="226"/>
      <c r="AO34" s="226"/>
      <c r="AP34" s="226"/>
      <c r="AQ34" s="226"/>
      <c r="AR34" s="226"/>
      <c r="AS34" s="226"/>
      <c r="AT34" s="226"/>
      <c r="AU34" s="226"/>
      <c r="AV34" s="226"/>
      <c r="AW34" s="226"/>
      <c r="AX34" s="226"/>
      <c r="AY34" s="226"/>
      <c r="AZ34" s="226"/>
      <c r="BA34" s="226"/>
      <c r="BB34" s="226"/>
      <c r="BC34" s="226"/>
      <c r="BD34" s="226"/>
      <c r="BE34" s="226"/>
      <c r="BF34" s="226"/>
      <c r="BG34" s="226"/>
      <c r="BH34" s="226"/>
      <c r="BI34" s="226"/>
      <c r="BJ34" s="226"/>
      <c r="BK34" s="226"/>
      <c r="BL34" s="226"/>
      <c r="BM34" s="226"/>
      <c r="BN34" s="226"/>
      <c r="BO34" s="226"/>
      <c r="BP34" s="226"/>
      <c r="BQ34" s="226"/>
      <c r="BR34" s="226"/>
      <c r="BS34" s="226"/>
      <c r="BT34" s="227"/>
      <c r="BU34" s="228"/>
      <c r="BV34" s="229"/>
      <c r="BW34" s="229"/>
      <c r="BX34" s="229"/>
      <c r="BY34" s="229"/>
      <c r="BZ34" s="229"/>
      <c r="CA34" s="229"/>
      <c r="CB34" s="229"/>
      <c r="CC34" s="229"/>
      <c r="CD34" s="229"/>
      <c r="CE34" s="229"/>
      <c r="CF34" s="229"/>
      <c r="CG34" s="229"/>
      <c r="CH34" s="229"/>
      <c r="CI34" s="229"/>
      <c r="CJ34" s="229"/>
      <c r="CK34" s="229"/>
      <c r="CL34" s="229"/>
      <c r="CM34" s="229"/>
      <c r="CN34" s="229"/>
      <c r="CO34" s="229"/>
      <c r="CP34" s="229"/>
      <c r="CQ34" s="229"/>
      <c r="CR34" s="229"/>
      <c r="CS34" s="229"/>
      <c r="CT34" s="229"/>
      <c r="CU34" s="229"/>
      <c r="CV34" s="229"/>
      <c r="CW34" s="229"/>
      <c r="CX34" s="229"/>
      <c r="CY34" s="229"/>
      <c r="CZ34" s="229"/>
      <c r="DA34" s="229"/>
      <c r="DB34" s="229"/>
      <c r="DC34" s="229"/>
      <c r="DD34" s="230"/>
    </row>
    <row r="35" spans="1:108" ht="13.5" customHeight="1">
      <c r="A35" s="119"/>
      <c r="B35" s="226" t="s">
        <v>213</v>
      </c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226"/>
      <c r="AU35" s="226"/>
      <c r="AV35" s="226"/>
      <c r="AW35" s="226"/>
      <c r="AX35" s="226"/>
      <c r="AY35" s="226"/>
      <c r="AZ35" s="226"/>
      <c r="BA35" s="226"/>
      <c r="BB35" s="226"/>
      <c r="BC35" s="226"/>
      <c r="BD35" s="226"/>
      <c r="BE35" s="226"/>
      <c r="BF35" s="226"/>
      <c r="BG35" s="226"/>
      <c r="BH35" s="226"/>
      <c r="BI35" s="226"/>
      <c r="BJ35" s="226"/>
      <c r="BK35" s="226"/>
      <c r="BL35" s="226"/>
      <c r="BM35" s="226"/>
      <c r="BN35" s="226"/>
      <c r="BO35" s="226"/>
      <c r="BP35" s="226"/>
      <c r="BQ35" s="226"/>
      <c r="BR35" s="226"/>
      <c r="BS35" s="226"/>
      <c r="BT35" s="227"/>
      <c r="BU35" s="228"/>
      <c r="BV35" s="229"/>
      <c r="BW35" s="229"/>
      <c r="BX35" s="229"/>
      <c r="BY35" s="229"/>
      <c r="BZ35" s="229"/>
      <c r="CA35" s="229"/>
      <c r="CB35" s="229"/>
      <c r="CC35" s="229"/>
      <c r="CD35" s="229"/>
      <c r="CE35" s="229"/>
      <c r="CF35" s="229"/>
      <c r="CG35" s="229"/>
      <c r="CH35" s="229"/>
      <c r="CI35" s="229"/>
      <c r="CJ35" s="229"/>
      <c r="CK35" s="229"/>
      <c r="CL35" s="229"/>
      <c r="CM35" s="229"/>
      <c r="CN35" s="229"/>
      <c r="CO35" s="229"/>
      <c r="CP35" s="229"/>
      <c r="CQ35" s="229"/>
      <c r="CR35" s="229"/>
      <c r="CS35" s="229"/>
      <c r="CT35" s="229"/>
      <c r="CU35" s="229"/>
      <c r="CV35" s="229"/>
      <c r="CW35" s="229"/>
      <c r="CX35" s="229"/>
      <c r="CY35" s="229"/>
      <c r="CZ35" s="229"/>
      <c r="DA35" s="229"/>
      <c r="DB35" s="229"/>
      <c r="DC35" s="229"/>
      <c r="DD35" s="230"/>
    </row>
    <row r="36" spans="1:108" ht="13.5" customHeight="1">
      <c r="A36" s="119"/>
      <c r="B36" s="226" t="s">
        <v>214</v>
      </c>
      <c r="C36" s="226"/>
      <c r="D36" s="226"/>
      <c r="E36" s="226"/>
      <c r="F36" s="226"/>
      <c r="G36" s="226"/>
      <c r="H36" s="226"/>
      <c r="I36" s="226"/>
      <c r="J36" s="226"/>
      <c r="K36" s="226"/>
      <c r="L36" s="226"/>
      <c r="M36" s="226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  <c r="AI36" s="226"/>
      <c r="AJ36" s="226"/>
      <c r="AK36" s="226"/>
      <c r="AL36" s="226"/>
      <c r="AM36" s="226"/>
      <c r="AN36" s="226"/>
      <c r="AO36" s="226"/>
      <c r="AP36" s="226"/>
      <c r="AQ36" s="226"/>
      <c r="AR36" s="226"/>
      <c r="AS36" s="226"/>
      <c r="AT36" s="226"/>
      <c r="AU36" s="226"/>
      <c r="AV36" s="226"/>
      <c r="AW36" s="226"/>
      <c r="AX36" s="226"/>
      <c r="AY36" s="226"/>
      <c r="AZ36" s="226"/>
      <c r="BA36" s="226"/>
      <c r="BB36" s="226"/>
      <c r="BC36" s="226"/>
      <c r="BD36" s="226"/>
      <c r="BE36" s="226"/>
      <c r="BF36" s="226"/>
      <c r="BG36" s="226"/>
      <c r="BH36" s="226"/>
      <c r="BI36" s="226"/>
      <c r="BJ36" s="226"/>
      <c r="BK36" s="226"/>
      <c r="BL36" s="226"/>
      <c r="BM36" s="226"/>
      <c r="BN36" s="226"/>
      <c r="BO36" s="226"/>
      <c r="BP36" s="226"/>
      <c r="BQ36" s="226"/>
      <c r="BR36" s="226"/>
      <c r="BS36" s="226"/>
      <c r="BT36" s="227"/>
      <c r="BU36" s="228"/>
      <c r="BV36" s="229"/>
      <c r="BW36" s="229"/>
      <c r="BX36" s="229"/>
      <c r="BY36" s="229"/>
      <c r="BZ36" s="229"/>
      <c r="CA36" s="229"/>
      <c r="CB36" s="229"/>
      <c r="CC36" s="229"/>
      <c r="CD36" s="229"/>
      <c r="CE36" s="229"/>
      <c r="CF36" s="229"/>
      <c r="CG36" s="229"/>
      <c r="CH36" s="229"/>
      <c r="CI36" s="229"/>
      <c r="CJ36" s="229"/>
      <c r="CK36" s="229"/>
      <c r="CL36" s="229"/>
      <c r="CM36" s="229"/>
      <c r="CN36" s="229"/>
      <c r="CO36" s="229"/>
      <c r="CP36" s="229"/>
      <c r="CQ36" s="229"/>
      <c r="CR36" s="229"/>
      <c r="CS36" s="229"/>
      <c r="CT36" s="229"/>
      <c r="CU36" s="229"/>
      <c r="CV36" s="229"/>
      <c r="CW36" s="229"/>
      <c r="CX36" s="229"/>
      <c r="CY36" s="229"/>
      <c r="CZ36" s="229"/>
      <c r="DA36" s="229"/>
      <c r="DB36" s="229"/>
      <c r="DC36" s="229"/>
      <c r="DD36" s="230"/>
    </row>
    <row r="37" spans="1:108" ht="13.5" customHeight="1">
      <c r="A37" s="119"/>
      <c r="B37" s="226" t="s">
        <v>215</v>
      </c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226"/>
      <c r="AL37" s="226"/>
      <c r="AM37" s="226"/>
      <c r="AN37" s="226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  <c r="BA37" s="226"/>
      <c r="BB37" s="226"/>
      <c r="BC37" s="226"/>
      <c r="BD37" s="226"/>
      <c r="BE37" s="226"/>
      <c r="BF37" s="226"/>
      <c r="BG37" s="226"/>
      <c r="BH37" s="226"/>
      <c r="BI37" s="226"/>
      <c r="BJ37" s="226"/>
      <c r="BK37" s="226"/>
      <c r="BL37" s="226"/>
      <c r="BM37" s="226"/>
      <c r="BN37" s="226"/>
      <c r="BO37" s="226"/>
      <c r="BP37" s="226"/>
      <c r="BQ37" s="226"/>
      <c r="BR37" s="226"/>
      <c r="BS37" s="226"/>
      <c r="BT37" s="227"/>
      <c r="BU37" s="228"/>
      <c r="BV37" s="229"/>
      <c r="BW37" s="229"/>
      <c r="BX37" s="229"/>
      <c r="BY37" s="229"/>
      <c r="BZ37" s="229"/>
      <c r="CA37" s="229"/>
      <c r="CB37" s="229"/>
      <c r="CC37" s="229"/>
      <c r="CD37" s="229"/>
      <c r="CE37" s="229"/>
      <c r="CF37" s="229"/>
      <c r="CG37" s="229"/>
      <c r="CH37" s="229"/>
      <c r="CI37" s="229"/>
      <c r="CJ37" s="229"/>
      <c r="CK37" s="229"/>
      <c r="CL37" s="229"/>
      <c r="CM37" s="229"/>
      <c r="CN37" s="229"/>
      <c r="CO37" s="229"/>
      <c r="CP37" s="229"/>
      <c r="CQ37" s="229"/>
      <c r="CR37" s="229"/>
      <c r="CS37" s="229"/>
      <c r="CT37" s="229"/>
      <c r="CU37" s="229"/>
      <c r="CV37" s="229"/>
      <c r="CW37" s="229"/>
      <c r="CX37" s="229"/>
      <c r="CY37" s="229"/>
      <c r="CZ37" s="229"/>
      <c r="DA37" s="229"/>
      <c r="DB37" s="229"/>
      <c r="DC37" s="229"/>
      <c r="DD37" s="230"/>
    </row>
    <row r="38" spans="1:108" ht="13.5" customHeight="1">
      <c r="A38" s="119"/>
      <c r="B38" s="226" t="s">
        <v>216</v>
      </c>
      <c r="C38" s="226"/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  <c r="AI38" s="226"/>
      <c r="AJ38" s="226"/>
      <c r="AK38" s="226"/>
      <c r="AL38" s="226"/>
      <c r="AM38" s="226"/>
      <c r="AN38" s="226"/>
      <c r="AO38" s="226"/>
      <c r="AP38" s="226"/>
      <c r="AQ38" s="226"/>
      <c r="AR38" s="226"/>
      <c r="AS38" s="226"/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  <c r="BI38" s="226"/>
      <c r="BJ38" s="226"/>
      <c r="BK38" s="226"/>
      <c r="BL38" s="226"/>
      <c r="BM38" s="226"/>
      <c r="BN38" s="226"/>
      <c r="BO38" s="226"/>
      <c r="BP38" s="226"/>
      <c r="BQ38" s="226"/>
      <c r="BR38" s="226"/>
      <c r="BS38" s="226"/>
      <c r="BT38" s="227"/>
      <c r="BU38" s="228"/>
      <c r="BV38" s="229"/>
      <c r="BW38" s="229"/>
      <c r="BX38" s="229"/>
      <c r="BY38" s="229"/>
      <c r="BZ38" s="229"/>
      <c r="CA38" s="229"/>
      <c r="CB38" s="229"/>
      <c r="CC38" s="229"/>
      <c r="CD38" s="229"/>
      <c r="CE38" s="229"/>
      <c r="CF38" s="229"/>
      <c r="CG38" s="229"/>
      <c r="CH38" s="229"/>
      <c r="CI38" s="229"/>
      <c r="CJ38" s="229"/>
      <c r="CK38" s="229"/>
      <c r="CL38" s="229"/>
      <c r="CM38" s="229"/>
      <c r="CN38" s="229"/>
      <c r="CO38" s="229"/>
      <c r="CP38" s="229"/>
      <c r="CQ38" s="229"/>
      <c r="CR38" s="229"/>
      <c r="CS38" s="229"/>
      <c r="CT38" s="229"/>
      <c r="CU38" s="229"/>
      <c r="CV38" s="229"/>
      <c r="CW38" s="229"/>
      <c r="CX38" s="229"/>
      <c r="CY38" s="229"/>
      <c r="CZ38" s="229"/>
      <c r="DA38" s="229"/>
      <c r="DB38" s="229"/>
      <c r="DC38" s="229"/>
      <c r="DD38" s="230"/>
    </row>
    <row r="39" spans="1:108" ht="13.5" customHeight="1">
      <c r="A39" s="119"/>
      <c r="B39" s="226" t="s">
        <v>217</v>
      </c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  <c r="AI39" s="226"/>
      <c r="AJ39" s="226"/>
      <c r="AK39" s="226"/>
      <c r="AL39" s="226"/>
      <c r="AM39" s="226"/>
      <c r="AN39" s="226"/>
      <c r="AO39" s="226"/>
      <c r="AP39" s="226"/>
      <c r="AQ39" s="226"/>
      <c r="AR39" s="226"/>
      <c r="AS39" s="226"/>
      <c r="AT39" s="226"/>
      <c r="AU39" s="226"/>
      <c r="AV39" s="226"/>
      <c r="AW39" s="226"/>
      <c r="AX39" s="226"/>
      <c r="AY39" s="226"/>
      <c r="AZ39" s="226"/>
      <c r="BA39" s="226"/>
      <c r="BB39" s="226"/>
      <c r="BC39" s="226"/>
      <c r="BD39" s="226"/>
      <c r="BE39" s="226"/>
      <c r="BF39" s="226"/>
      <c r="BG39" s="226"/>
      <c r="BH39" s="226"/>
      <c r="BI39" s="226"/>
      <c r="BJ39" s="226"/>
      <c r="BK39" s="226"/>
      <c r="BL39" s="226"/>
      <c r="BM39" s="226"/>
      <c r="BN39" s="226"/>
      <c r="BO39" s="226"/>
      <c r="BP39" s="226"/>
      <c r="BQ39" s="226"/>
      <c r="BR39" s="226"/>
      <c r="BS39" s="226"/>
      <c r="BT39" s="227"/>
      <c r="BU39" s="228"/>
      <c r="BV39" s="229"/>
      <c r="BW39" s="229"/>
      <c r="BX39" s="229"/>
      <c r="BY39" s="229"/>
      <c r="BZ39" s="229"/>
      <c r="CA39" s="229"/>
      <c r="CB39" s="229"/>
      <c r="CC39" s="229"/>
      <c r="CD39" s="229"/>
      <c r="CE39" s="229"/>
      <c r="CF39" s="229"/>
      <c r="CG39" s="229"/>
      <c r="CH39" s="229"/>
      <c r="CI39" s="229"/>
      <c r="CJ39" s="229"/>
      <c r="CK39" s="229"/>
      <c r="CL39" s="229"/>
      <c r="CM39" s="229"/>
      <c r="CN39" s="229"/>
      <c r="CO39" s="229"/>
      <c r="CP39" s="229"/>
      <c r="CQ39" s="229"/>
      <c r="CR39" s="229"/>
      <c r="CS39" s="229"/>
      <c r="CT39" s="229"/>
      <c r="CU39" s="229"/>
      <c r="CV39" s="229"/>
      <c r="CW39" s="229"/>
      <c r="CX39" s="229"/>
      <c r="CY39" s="229"/>
      <c r="CZ39" s="229"/>
      <c r="DA39" s="229"/>
      <c r="DB39" s="229"/>
      <c r="DC39" s="229"/>
      <c r="DD39" s="230"/>
    </row>
    <row r="40" spans="1:108" ht="13.5" customHeight="1">
      <c r="A40" s="119"/>
      <c r="B40" s="226" t="s">
        <v>218</v>
      </c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  <c r="AY40" s="226"/>
      <c r="AZ40" s="226"/>
      <c r="BA40" s="226"/>
      <c r="BB40" s="226"/>
      <c r="BC40" s="226"/>
      <c r="BD40" s="226"/>
      <c r="BE40" s="226"/>
      <c r="BF40" s="226"/>
      <c r="BG40" s="226"/>
      <c r="BH40" s="226"/>
      <c r="BI40" s="226"/>
      <c r="BJ40" s="226"/>
      <c r="BK40" s="226"/>
      <c r="BL40" s="226"/>
      <c r="BM40" s="226"/>
      <c r="BN40" s="226"/>
      <c r="BO40" s="226"/>
      <c r="BP40" s="226"/>
      <c r="BQ40" s="226"/>
      <c r="BR40" s="226"/>
      <c r="BS40" s="226"/>
      <c r="BT40" s="227"/>
      <c r="BU40" s="228"/>
      <c r="BV40" s="229"/>
      <c r="BW40" s="229"/>
      <c r="BX40" s="229"/>
      <c r="BY40" s="229"/>
      <c r="BZ40" s="229"/>
      <c r="CA40" s="229"/>
      <c r="CB40" s="229"/>
      <c r="CC40" s="229"/>
      <c r="CD40" s="229"/>
      <c r="CE40" s="229"/>
      <c r="CF40" s="229"/>
      <c r="CG40" s="229"/>
      <c r="CH40" s="229"/>
      <c r="CI40" s="229"/>
      <c r="CJ40" s="229"/>
      <c r="CK40" s="229"/>
      <c r="CL40" s="229"/>
      <c r="CM40" s="229"/>
      <c r="CN40" s="229"/>
      <c r="CO40" s="229"/>
      <c r="CP40" s="229"/>
      <c r="CQ40" s="229"/>
      <c r="CR40" s="229"/>
      <c r="CS40" s="229"/>
      <c r="CT40" s="229"/>
      <c r="CU40" s="229"/>
      <c r="CV40" s="229"/>
      <c r="CW40" s="229"/>
      <c r="CX40" s="229"/>
      <c r="CY40" s="229"/>
      <c r="CZ40" s="229"/>
      <c r="DA40" s="229"/>
      <c r="DB40" s="229"/>
      <c r="DC40" s="229"/>
      <c r="DD40" s="230"/>
    </row>
    <row r="41" spans="1:108" ht="13.5" customHeight="1">
      <c r="A41" s="119"/>
      <c r="B41" s="226" t="s">
        <v>219</v>
      </c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  <c r="AY41" s="226"/>
      <c r="AZ41" s="226"/>
      <c r="BA41" s="226"/>
      <c r="BB41" s="226"/>
      <c r="BC41" s="226"/>
      <c r="BD41" s="226"/>
      <c r="BE41" s="226"/>
      <c r="BF41" s="226"/>
      <c r="BG41" s="226"/>
      <c r="BH41" s="226"/>
      <c r="BI41" s="226"/>
      <c r="BJ41" s="226"/>
      <c r="BK41" s="226"/>
      <c r="BL41" s="226"/>
      <c r="BM41" s="226"/>
      <c r="BN41" s="226"/>
      <c r="BO41" s="226"/>
      <c r="BP41" s="226"/>
      <c r="BQ41" s="226"/>
      <c r="BR41" s="226"/>
      <c r="BS41" s="226"/>
      <c r="BT41" s="227"/>
      <c r="BU41" s="228"/>
      <c r="BV41" s="229"/>
      <c r="BW41" s="229"/>
      <c r="BX41" s="229"/>
      <c r="BY41" s="229"/>
      <c r="BZ41" s="229"/>
      <c r="CA41" s="229"/>
      <c r="CB41" s="229"/>
      <c r="CC41" s="229"/>
      <c r="CD41" s="229"/>
      <c r="CE41" s="229"/>
      <c r="CF41" s="229"/>
      <c r="CG41" s="229"/>
      <c r="CH41" s="229"/>
      <c r="CI41" s="229"/>
      <c r="CJ41" s="229"/>
      <c r="CK41" s="229"/>
      <c r="CL41" s="229"/>
      <c r="CM41" s="229"/>
      <c r="CN41" s="229"/>
      <c r="CO41" s="229"/>
      <c r="CP41" s="229"/>
      <c r="CQ41" s="229"/>
      <c r="CR41" s="229"/>
      <c r="CS41" s="229"/>
      <c r="CT41" s="229"/>
      <c r="CU41" s="229"/>
      <c r="CV41" s="229"/>
      <c r="CW41" s="229"/>
      <c r="CX41" s="229"/>
      <c r="CY41" s="229"/>
      <c r="CZ41" s="229"/>
      <c r="DA41" s="229"/>
      <c r="DB41" s="229"/>
      <c r="DC41" s="229"/>
      <c r="DD41" s="230"/>
    </row>
    <row r="42" spans="1:108" ht="13.5" customHeight="1">
      <c r="A42" s="119"/>
      <c r="B42" s="226" t="s">
        <v>220</v>
      </c>
      <c r="C42" s="226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26"/>
      <c r="AP42" s="226"/>
      <c r="AQ42" s="226"/>
      <c r="AR42" s="226"/>
      <c r="AS42" s="226"/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  <c r="BI42" s="226"/>
      <c r="BJ42" s="226"/>
      <c r="BK42" s="226"/>
      <c r="BL42" s="226"/>
      <c r="BM42" s="226"/>
      <c r="BN42" s="226"/>
      <c r="BO42" s="226"/>
      <c r="BP42" s="226"/>
      <c r="BQ42" s="226"/>
      <c r="BR42" s="226"/>
      <c r="BS42" s="226"/>
      <c r="BT42" s="227"/>
      <c r="BU42" s="228"/>
      <c r="BV42" s="229"/>
      <c r="BW42" s="229"/>
      <c r="BX42" s="229"/>
      <c r="BY42" s="229"/>
      <c r="BZ42" s="229"/>
      <c r="CA42" s="229"/>
      <c r="CB42" s="229"/>
      <c r="CC42" s="229"/>
      <c r="CD42" s="229"/>
      <c r="CE42" s="229"/>
      <c r="CF42" s="229"/>
      <c r="CG42" s="229"/>
      <c r="CH42" s="229"/>
      <c r="CI42" s="229"/>
      <c r="CJ42" s="229"/>
      <c r="CK42" s="229"/>
      <c r="CL42" s="229"/>
      <c r="CM42" s="229"/>
      <c r="CN42" s="229"/>
      <c r="CO42" s="229"/>
      <c r="CP42" s="229"/>
      <c r="CQ42" s="229"/>
      <c r="CR42" s="229"/>
      <c r="CS42" s="229"/>
      <c r="CT42" s="229"/>
      <c r="CU42" s="229"/>
      <c r="CV42" s="229"/>
      <c r="CW42" s="229"/>
      <c r="CX42" s="229"/>
      <c r="CY42" s="229"/>
      <c r="CZ42" s="229"/>
      <c r="DA42" s="229"/>
      <c r="DB42" s="229"/>
      <c r="DC42" s="229"/>
      <c r="DD42" s="230"/>
    </row>
    <row r="43" spans="1:108" ht="13.5" customHeight="1">
      <c r="A43" s="119"/>
      <c r="B43" s="226" t="s">
        <v>221</v>
      </c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6"/>
      <c r="AK43" s="226"/>
      <c r="AL43" s="226"/>
      <c r="AM43" s="226"/>
      <c r="AN43" s="226"/>
      <c r="AO43" s="226"/>
      <c r="AP43" s="226"/>
      <c r="AQ43" s="226"/>
      <c r="AR43" s="226"/>
      <c r="AS43" s="226"/>
      <c r="AT43" s="226"/>
      <c r="AU43" s="226"/>
      <c r="AV43" s="226"/>
      <c r="AW43" s="226"/>
      <c r="AX43" s="226"/>
      <c r="AY43" s="226"/>
      <c r="AZ43" s="226"/>
      <c r="BA43" s="226"/>
      <c r="BB43" s="226"/>
      <c r="BC43" s="226"/>
      <c r="BD43" s="226"/>
      <c r="BE43" s="226"/>
      <c r="BF43" s="226"/>
      <c r="BG43" s="226"/>
      <c r="BH43" s="226"/>
      <c r="BI43" s="226"/>
      <c r="BJ43" s="226"/>
      <c r="BK43" s="226"/>
      <c r="BL43" s="226"/>
      <c r="BM43" s="226"/>
      <c r="BN43" s="226"/>
      <c r="BO43" s="226"/>
      <c r="BP43" s="226"/>
      <c r="BQ43" s="226"/>
      <c r="BR43" s="226"/>
      <c r="BS43" s="226"/>
      <c r="BT43" s="227"/>
      <c r="BU43" s="228"/>
      <c r="BV43" s="229"/>
      <c r="BW43" s="229"/>
      <c r="BX43" s="229"/>
      <c r="BY43" s="229"/>
      <c r="BZ43" s="229"/>
      <c r="CA43" s="229"/>
      <c r="CB43" s="229"/>
      <c r="CC43" s="229"/>
      <c r="CD43" s="229"/>
      <c r="CE43" s="229"/>
      <c r="CF43" s="229"/>
      <c r="CG43" s="229"/>
      <c r="CH43" s="229"/>
      <c r="CI43" s="229"/>
      <c r="CJ43" s="229"/>
      <c r="CK43" s="229"/>
      <c r="CL43" s="229"/>
      <c r="CM43" s="229"/>
      <c r="CN43" s="229"/>
      <c r="CO43" s="229"/>
      <c r="CP43" s="229"/>
      <c r="CQ43" s="229"/>
      <c r="CR43" s="229"/>
      <c r="CS43" s="229"/>
      <c r="CT43" s="229"/>
      <c r="CU43" s="229"/>
      <c r="CV43" s="229"/>
      <c r="CW43" s="229"/>
      <c r="CX43" s="229"/>
      <c r="CY43" s="229"/>
      <c r="CZ43" s="229"/>
      <c r="DA43" s="229"/>
      <c r="DB43" s="229"/>
      <c r="DC43" s="229"/>
      <c r="DD43" s="230"/>
    </row>
    <row r="44" spans="1:108" s="49" customFormat="1" ht="15" customHeight="1">
      <c r="A44" s="114"/>
      <c r="B44" s="236" t="s">
        <v>222</v>
      </c>
      <c r="C44" s="236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36"/>
      <c r="AD44" s="236"/>
      <c r="AE44" s="236"/>
      <c r="AF44" s="236"/>
      <c r="AG44" s="236"/>
      <c r="AH44" s="236"/>
      <c r="AI44" s="236"/>
      <c r="AJ44" s="236"/>
      <c r="AK44" s="236"/>
      <c r="AL44" s="236"/>
      <c r="AM44" s="236"/>
      <c r="AN44" s="236"/>
      <c r="AO44" s="236"/>
      <c r="AP44" s="236"/>
      <c r="AQ44" s="236"/>
      <c r="AR44" s="236"/>
      <c r="AS44" s="236"/>
      <c r="AT44" s="236"/>
      <c r="AU44" s="236"/>
      <c r="AV44" s="236"/>
      <c r="AW44" s="236"/>
      <c r="AX44" s="236"/>
      <c r="AY44" s="236"/>
      <c r="AZ44" s="236"/>
      <c r="BA44" s="236"/>
      <c r="BB44" s="236"/>
      <c r="BC44" s="236"/>
      <c r="BD44" s="236"/>
      <c r="BE44" s="236"/>
      <c r="BF44" s="236"/>
      <c r="BG44" s="236"/>
      <c r="BH44" s="236"/>
      <c r="BI44" s="236"/>
      <c r="BJ44" s="236"/>
      <c r="BK44" s="236"/>
      <c r="BL44" s="236"/>
      <c r="BM44" s="236"/>
      <c r="BN44" s="236"/>
      <c r="BO44" s="236"/>
      <c r="BP44" s="236"/>
      <c r="BQ44" s="236"/>
      <c r="BR44" s="236"/>
      <c r="BS44" s="236"/>
      <c r="BT44" s="237"/>
      <c r="BU44" s="238">
        <f>BU47</f>
        <v>0</v>
      </c>
      <c r="BV44" s="239"/>
      <c r="BW44" s="239"/>
      <c r="BX44" s="239"/>
      <c r="BY44" s="239"/>
      <c r="BZ44" s="239"/>
      <c r="CA44" s="239"/>
      <c r="CB44" s="239"/>
      <c r="CC44" s="239"/>
      <c r="CD44" s="239"/>
      <c r="CE44" s="239"/>
      <c r="CF44" s="239"/>
      <c r="CG44" s="239"/>
      <c r="CH44" s="239"/>
      <c r="CI44" s="239"/>
      <c r="CJ44" s="239"/>
      <c r="CK44" s="239"/>
      <c r="CL44" s="239"/>
      <c r="CM44" s="239"/>
      <c r="CN44" s="239"/>
      <c r="CO44" s="239"/>
      <c r="CP44" s="239"/>
      <c r="CQ44" s="239"/>
      <c r="CR44" s="239"/>
      <c r="CS44" s="239"/>
      <c r="CT44" s="239"/>
      <c r="CU44" s="239"/>
      <c r="CV44" s="239"/>
      <c r="CW44" s="239"/>
      <c r="CX44" s="239"/>
      <c r="CY44" s="239"/>
      <c r="CZ44" s="239"/>
      <c r="DA44" s="239"/>
      <c r="DB44" s="239"/>
      <c r="DC44" s="239"/>
      <c r="DD44" s="240"/>
    </row>
    <row r="45" spans="1:108" ht="15" customHeight="1">
      <c r="A45" s="120"/>
      <c r="B45" s="241" t="s">
        <v>112</v>
      </c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  <c r="Y45" s="241"/>
      <c r="Z45" s="241"/>
      <c r="AA45" s="241"/>
      <c r="AB45" s="241"/>
      <c r="AC45" s="241"/>
      <c r="AD45" s="241"/>
      <c r="AE45" s="241"/>
      <c r="AF45" s="241"/>
      <c r="AG45" s="241"/>
      <c r="AH45" s="241"/>
      <c r="AI45" s="241"/>
      <c r="AJ45" s="241"/>
      <c r="AK45" s="241"/>
      <c r="AL45" s="241"/>
      <c r="AM45" s="241"/>
      <c r="AN45" s="241"/>
      <c r="AO45" s="241"/>
      <c r="AP45" s="241"/>
      <c r="AQ45" s="241"/>
      <c r="AR45" s="241"/>
      <c r="AS45" s="241"/>
      <c r="AT45" s="241"/>
      <c r="AU45" s="241"/>
      <c r="AV45" s="241"/>
      <c r="AW45" s="241"/>
      <c r="AX45" s="241"/>
      <c r="AY45" s="241"/>
      <c r="AZ45" s="241"/>
      <c r="BA45" s="241"/>
      <c r="BB45" s="241"/>
      <c r="BC45" s="241"/>
      <c r="BD45" s="241"/>
      <c r="BE45" s="241"/>
      <c r="BF45" s="241"/>
      <c r="BG45" s="241"/>
      <c r="BH45" s="241"/>
      <c r="BI45" s="241"/>
      <c r="BJ45" s="241"/>
      <c r="BK45" s="241"/>
      <c r="BL45" s="241"/>
      <c r="BM45" s="241"/>
      <c r="BN45" s="241"/>
      <c r="BO45" s="241"/>
      <c r="BP45" s="241"/>
      <c r="BQ45" s="241"/>
      <c r="BR45" s="241"/>
      <c r="BS45" s="241"/>
      <c r="BT45" s="242"/>
      <c r="BU45" s="228"/>
      <c r="BV45" s="229"/>
      <c r="BW45" s="229"/>
      <c r="BX45" s="229"/>
      <c r="BY45" s="229"/>
      <c r="BZ45" s="229"/>
      <c r="CA45" s="229"/>
      <c r="CB45" s="229"/>
      <c r="CC45" s="229"/>
      <c r="CD45" s="229"/>
      <c r="CE45" s="229"/>
      <c r="CF45" s="229"/>
      <c r="CG45" s="229"/>
      <c r="CH45" s="229"/>
      <c r="CI45" s="229"/>
      <c r="CJ45" s="229"/>
      <c r="CK45" s="229"/>
      <c r="CL45" s="229"/>
      <c r="CM45" s="229"/>
      <c r="CN45" s="229"/>
      <c r="CO45" s="229"/>
      <c r="CP45" s="229"/>
      <c r="CQ45" s="229"/>
      <c r="CR45" s="229"/>
      <c r="CS45" s="229"/>
      <c r="CT45" s="229"/>
      <c r="CU45" s="229"/>
      <c r="CV45" s="229"/>
      <c r="CW45" s="229"/>
      <c r="CX45" s="229"/>
      <c r="CY45" s="229"/>
      <c r="CZ45" s="229"/>
      <c r="DA45" s="229"/>
      <c r="DB45" s="229"/>
      <c r="DC45" s="229"/>
      <c r="DD45" s="230"/>
    </row>
    <row r="46" spans="1:108" ht="15" customHeight="1">
      <c r="A46" s="116"/>
      <c r="B46" s="226" t="s">
        <v>223</v>
      </c>
      <c r="C46" s="226"/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226"/>
      <c r="AM46" s="226"/>
      <c r="AN46" s="226"/>
      <c r="AO46" s="226"/>
      <c r="AP46" s="226"/>
      <c r="AQ46" s="226"/>
      <c r="AR46" s="226"/>
      <c r="AS46" s="226"/>
      <c r="AT46" s="226"/>
      <c r="AU46" s="226"/>
      <c r="AV46" s="226"/>
      <c r="AW46" s="226"/>
      <c r="AX46" s="226"/>
      <c r="AY46" s="226"/>
      <c r="AZ46" s="226"/>
      <c r="BA46" s="226"/>
      <c r="BB46" s="226"/>
      <c r="BC46" s="226"/>
      <c r="BD46" s="226"/>
      <c r="BE46" s="226"/>
      <c r="BF46" s="226"/>
      <c r="BG46" s="226"/>
      <c r="BH46" s="226"/>
      <c r="BI46" s="226"/>
      <c r="BJ46" s="226"/>
      <c r="BK46" s="226"/>
      <c r="BL46" s="226"/>
      <c r="BM46" s="226"/>
      <c r="BN46" s="226"/>
      <c r="BO46" s="226"/>
      <c r="BP46" s="226"/>
      <c r="BQ46" s="226"/>
      <c r="BR46" s="226"/>
      <c r="BS46" s="226"/>
      <c r="BT46" s="227"/>
      <c r="BU46" s="228"/>
      <c r="BV46" s="229"/>
      <c r="BW46" s="229"/>
      <c r="BX46" s="229"/>
      <c r="BY46" s="229"/>
      <c r="BZ46" s="229"/>
      <c r="CA46" s="229"/>
      <c r="CB46" s="229"/>
      <c r="CC46" s="229"/>
      <c r="CD46" s="229"/>
      <c r="CE46" s="229"/>
      <c r="CF46" s="229"/>
      <c r="CG46" s="229"/>
      <c r="CH46" s="229"/>
      <c r="CI46" s="229"/>
      <c r="CJ46" s="229"/>
      <c r="CK46" s="229"/>
      <c r="CL46" s="229"/>
      <c r="CM46" s="229"/>
      <c r="CN46" s="229"/>
      <c r="CO46" s="229"/>
      <c r="CP46" s="229"/>
      <c r="CQ46" s="229"/>
      <c r="CR46" s="229"/>
      <c r="CS46" s="229"/>
      <c r="CT46" s="229"/>
      <c r="CU46" s="229"/>
      <c r="CV46" s="229"/>
      <c r="CW46" s="229"/>
      <c r="CX46" s="229"/>
      <c r="CY46" s="229"/>
      <c r="CZ46" s="229"/>
      <c r="DA46" s="229"/>
      <c r="DB46" s="229"/>
      <c r="DC46" s="229"/>
      <c r="DD46" s="230"/>
    </row>
    <row r="47" spans="1:108" ht="30" customHeight="1">
      <c r="A47" s="116"/>
      <c r="B47" s="226" t="s">
        <v>224</v>
      </c>
      <c r="C47" s="226"/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  <c r="AO47" s="226"/>
      <c r="AP47" s="226"/>
      <c r="AQ47" s="226"/>
      <c r="AR47" s="226"/>
      <c r="AS47" s="226"/>
      <c r="AT47" s="226"/>
      <c r="AU47" s="226"/>
      <c r="AV47" s="226"/>
      <c r="AW47" s="226"/>
      <c r="AX47" s="226"/>
      <c r="AY47" s="226"/>
      <c r="AZ47" s="226"/>
      <c r="BA47" s="226"/>
      <c r="BB47" s="226"/>
      <c r="BC47" s="226"/>
      <c r="BD47" s="226"/>
      <c r="BE47" s="226"/>
      <c r="BF47" s="226"/>
      <c r="BG47" s="226"/>
      <c r="BH47" s="226"/>
      <c r="BI47" s="226"/>
      <c r="BJ47" s="226"/>
      <c r="BK47" s="226"/>
      <c r="BL47" s="226"/>
      <c r="BM47" s="226"/>
      <c r="BN47" s="226"/>
      <c r="BO47" s="226"/>
      <c r="BP47" s="226"/>
      <c r="BQ47" s="226"/>
      <c r="BR47" s="226"/>
      <c r="BS47" s="226"/>
      <c r="BT47" s="227"/>
      <c r="BU47" s="228"/>
      <c r="BV47" s="229"/>
      <c r="BW47" s="229"/>
      <c r="BX47" s="229"/>
      <c r="BY47" s="229"/>
      <c r="BZ47" s="229"/>
      <c r="CA47" s="229"/>
      <c r="CB47" s="229"/>
      <c r="CC47" s="229"/>
      <c r="CD47" s="229"/>
      <c r="CE47" s="229"/>
      <c r="CF47" s="229"/>
      <c r="CG47" s="229"/>
      <c r="CH47" s="229"/>
      <c r="CI47" s="229"/>
      <c r="CJ47" s="229"/>
      <c r="CK47" s="229"/>
      <c r="CL47" s="229"/>
      <c r="CM47" s="229"/>
      <c r="CN47" s="229"/>
      <c r="CO47" s="229"/>
      <c r="CP47" s="229"/>
      <c r="CQ47" s="229"/>
      <c r="CR47" s="229"/>
      <c r="CS47" s="229"/>
      <c r="CT47" s="229"/>
      <c r="CU47" s="229"/>
      <c r="CV47" s="229"/>
      <c r="CW47" s="229"/>
      <c r="CX47" s="229"/>
      <c r="CY47" s="229"/>
      <c r="CZ47" s="229"/>
      <c r="DA47" s="229"/>
      <c r="DB47" s="229"/>
      <c r="DC47" s="229"/>
      <c r="DD47" s="230"/>
    </row>
    <row r="48" spans="1:108" ht="15" customHeight="1">
      <c r="A48" s="119"/>
      <c r="B48" s="231" t="s">
        <v>200</v>
      </c>
      <c r="C48" s="231"/>
      <c r="D48" s="231"/>
      <c r="E48" s="231"/>
      <c r="F48" s="231"/>
      <c r="G48" s="231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31"/>
      <c r="AD48" s="231"/>
      <c r="AE48" s="231"/>
      <c r="AF48" s="231"/>
      <c r="AG48" s="231"/>
      <c r="AH48" s="231"/>
      <c r="AI48" s="231"/>
      <c r="AJ48" s="231"/>
      <c r="AK48" s="231"/>
      <c r="AL48" s="231"/>
      <c r="AM48" s="231"/>
      <c r="AN48" s="231"/>
      <c r="AO48" s="231"/>
      <c r="AP48" s="231"/>
      <c r="AQ48" s="231"/>
      <c r="AR48" s="231"/>
      <c r="AS48" s="231"/>
      <c r="AT48" s="231"/>
      <c r="AU48" s="231"/>
      <c r="AV48" s="231"/>
      <c r="AW48" s="231"/>
      <c r="AX48" s="231"/>
      <c r="AY48" s="231"/>
      <c r="AZ48" s="231"/>
      <c r="BA48" s="231"/>
      <c r="BB48" s="231"/>
      <c r="BC48" s="231"/>
      <c r="BD48" s="231"/>
      <c r="BE48" s="231"/>
      <c r="BF48" s="231"/>
      <c r="BG48" s="231"/>
      <c r="BH48" s="231"/>
      <c r="BI48" s="231"/>
      <c r="BJ48" s="231"/>
      <c r="BK48" s="231"/>
      <c r="BL48" s="231"/>
      <c r="BM48" s="231"/>
      <c r="BN48" s="231"/>
      <c r="BO48" s="231"/>
      <c r="BP48" s="231"/>
      <c r="BQ48" s="231"/>
      <c r="BR48" s="231"/>
      <c r="BS48" s="231"/>
      <c r="BT48" s="232"/>
      <c r="BU48" s="233"/>
      <c r="BV48" s="234"/>
      <c r="BW48" s="234"/>
      <c r="BX48" s="234"/>
      <c r="BY48" s="234"/>
      <c r="BZ48" s="234"/>
      <c r="CA48" s="234"/>
      <c r="CB48" s="234"/>
      <c r="CC48" s="234"/>
      <c r="CD48" s="234"/>
      <c r="CE48" s="234"/>
      <c r="CF48" s="234"/>
      <c r="CG48" s="234"/>
      <c r="CH48" s="234"/>
      <c r="CI48" s="234"/>
      <c r="CJ48" s="234"/>
      <c r="CK48" s="234"/>
      <c r="CL48" s="234"/>
      <c r="CM48" s="234"/>
      <c r="CN48" s="234"/>
      <c r="CO48" s="234"/>
      <c r="CP48" s="234"/>
      <c r="CQ48" s="234"/>
      <c r="CR48" s="234"/>
      <c r="CS48" s="234"/>
      <c r="CT48" s="234"/>
      <c r="CU48" s="234"/>
      <c r="CV48" s="234"/>
      <c r="CW48" s="234"/>
      <c r="CX48" s="234"/>
      <c r="CY48" s="234"/>
      <c r="CZ48" s="234"/>
      <c r="DA48" s="234"/>
      <c r="DB48" s="234"/>
      <c r="DC48" s="234"/>
      <c r="DD48" s="235"/>
    </row>
    <row r="49" spans="1:108" ht="15" customHeight="1">
      <c r="A49" s="119"/>
      <c r="B49" s="226" t="s">
        <v>225</v>
      </c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6"/>
      <c r="AJ49" s="226"/>
      <c r="AK49" s="226"/>
      <c r="AL49" s="226"/>
      <c r="AM49" s="226"/>
      <c r="AN49" s="226"/>
      <c r="AO49" s="226"/>
      <c r="AP49" s="226"/>
      <c r="AQ49" s="226"/>
      <c r="AR49" s="226"/>
      <c r="AS49" s="226"/>
      <c r="AT49" s="226"/>
      <c r="AU49" s="226"/>
      <c r="AV49" s="226"/>
      <c r="AW49" s="226"/>
      <c r="AX49" s="226"/>
      <c r="AY49" s="226"/>
      <c r="AZ49" s="226"/>
      <c r="BA49" s="226"/>
      <c r="BB49" s="226"/>
      <c r="BC49" s="226"/>
      <c r="BD49" s="226"/>
      <c r="BE49" s="226"/>
      <c r="BF49" s="226"/>
      <c r="BG49" s="226"/>
      <c r="BH49" s="226"/>
      <c r="BI49" s="226"/>
      <c r="BJ49" s="226"/>
      <c r="BK49" s="226"/>
      <c r="BL49" s="226"/>
      <c r="BM49" s="226"/>
      <c r="BN49" s="226"/>
      <c r="BO49" s="226"/>
      <c r="BP49" s="226"/>
      <c r="BQ49" s="226"/>
      <c r="BR49" s="226"/>
      <c r="BS49" s="226"/>
      <c r="BT49" s="227"/>
      <c r="BU49" s="228"/>
      <c r="BV49" s="229"/>
      <c r="BW49" s="229"/>
      <c r="BX49" s="229"/>
      <c r="BY49" s="229"/>
      <c r="BZ49" s="229"/>
      <c r="CA49" s="229"/>
      <c r="CB49" s="229"/>
      <c r="CC49" s="229"/>
      <c r="CD49" s="229"/>
      <c r="CE49" s="229"/>
      <c r="CF49" s="229"/>
      <c r="CG49" s="229"/>
      <c r="CH49" s="229"/>
      <c r="CI49" s="229"/>
      <c r="CJ49" s="229"/>
      <c r="CK49" s="229"/>
      <c r="CL49" s="229"/>
      <c r="CM49" s="229"/>
      <c r="CN49" s="229"/>
      <c r="CO49" s="229"/>
      <c r="CP49" s="229"/>
      <c r="CQ49" s="229"/>
      <c r="CR49" s="229"/>
      <c r="CS49" s="229"/>
      <c r="CT49" s="229"/>
      <c r="CU49" s="229"/>
      <c r="CV49" s="229"/>
      <c r="CW49" s="229"/>
      <c r="CX49" s="229"/>
      <c r="CY49" s="229"/>
      <c r="CZ49" s="229"/>
      <c r="DA49" s="229"/>
      <c r="DB49" s="229"/>
      <c r="DC49" s="229"/>
      <c r="DD49" s="230"/>
    </row>
    <row r="50" spans="1:108" ht="15" customHeight="1">
      <c r="A50" s="119"/>
      <c r="B50" s="226" t="s">
        <v>226</v>
      </c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6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Y50" s="226"/>
      <c r="AZ50" s="226"/>
      <c r="BA50" s="226"/>
      <c r="BB50" s="226"/>
      <c r="BC50" s="226"/>
      <c r="BD50" s="226"/>
      <c r="BE50" s="226"/>
      <c r="BF50" s="226"/>
      <c r="BG50" s="226"/>
      <c r="BH50" s="226"/>
      <c r="BI50" s="226"/>
      <c r="BJ50" s="226"/>
      <c r="BK50" s="226"/>
      <c r="BL50" s="226"/>
      <c r="BM50" s="226"/>
      <c r="BN50" s="226"/>
      <c r="BO50" s="226"/>
      <c r="BP50" s="226"/>
      <c r="BQ50" s="226"/>
      <c r="BR50" s="226"/>
      <c r="BS50" s="226"/>
      <c r="BT50" s="227"/>
      <c r="BU50" s="228"/>
      <c r="BV50" s="229"/>
      <c r="BW50" s="229"/>
      <c r="BX50" s="229"/>
      <c r="BY50" s="229"/>
      <c r="BZ50" s="229"/>
      <c r="CA50" s="229"/>
      <c r="CB50" s="229"/>
      <c r="CC50" s="229"/>
      <c r="CD50" s="229"/>
      <c r="CE50" s="229"/>
      <c r="CF50" s="229"/>
      <c r="CG50" s="229"/>
      <c r="CH50" s="229"/>
      <c r="CI50" s="229"/>
      <c r="CJ50" s="229"/>
      <c r="CK50" s="229"/>
      <c r="CL50" s="229"/>
      <c r="CM50" s="229"/>
      <c r="CN50" s="229"/>
      <c r="CO50" s="229"/>
      <c r="CP50" s="229"/>
      <c r="CQ50" s="229"/>
      <c r="CR50" s="229"/>
      <c r="CS50" s="229"/>
      <c r="CT50" s="229"/>
      <c r="CU50" s="229"/>
      <c r="CV50" s="229"/>
      <c r="CW50" s="229"/>
      <c r="CX50" s="229"/>
      <c r="CY50" s="229"/>
      <c r="CZ50" s="229"/>
      <c r="DA50" s="229"/>
      <c r="DB50" s="229"/>
      <c r="DC50" s="229"/>
      <c r="DD50" s="230"/>
    </row>
    <row r="51" spans="1:108" ht="15" customHeight="1">
      <c r="A51" s="119"/>
      <c r="B51" s="226" t="s">
        <v>227</v>
      </c>
      <c r="C51" s="226"/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Y51" s="226"/>
      <c r="AZ51" s="226"/>
      <c r="BA51" s="226"/>
      <c r="BB51" s="226"/>
      <c r="BC51" s="226"/>
      <c r="BD51" s="226"/>
      <c r="BE51" s="226"/>
      <c r="BF51" s="226"/>
      <c r="BG51" s="226"/>
      <c r="BH51" s="226"/>
      <c r="BI51" s="226"/>
      <c r="BJ51" s="226"/>
      <c r="BK51" s="226"/>
      <c r="BL51" s="226"/>
      <c r="BM51" s="226"/>
      <c r="BN51" s="226"/>
      <c r="BO51" s="226"/>
      <c r="BP51" s="226"/>
      <c r="BQ51" s="226"/>
      <c r="BR51" s="226"/>
      <c r="BS51" s="226"/>
      <c r="BT51" s="227"/>
      <c r="BU51" s="228"/>
      <c r="BV51" s="229"/>
      <c r="BW51" s="229"/>
      <c r="BX51" s="229"/>
      <c r="BY51" s="229"/>
      <c r="BZ51" s="229"/>
      <c r="CA51" s="229"/>
      <c r="CB51" s="229"/>
      <c r="CC51" s="229"/>
      <c r="CD51" s="229"/>
      <c r="CE51" s="229"/>
      <c r="CF51" s="229"/>
      <c r="CG51" s="229"/>
      <c r="CH51" s="229"/>
      <c r="CI51" s="229"/>
      <c r="CJ51" s="229"/>
      <c r="CK51" s="229"/>
      <c r="CL51" s="229"/>
      <c r="CM51" s="229"/>
      <c r="CN51" s="229"/>
      <c r="CO51" s="229"/>
      <c r="CP51" s="229"/>
      <c r="CQ51" s="229"/>
      <c r="CR51" s="229"/>
      <c r="CS51" s="229"/>
      <c r="CT51" s="229"/>
      <c r="CU51" s="229"/>
      <c r="CV51" s="229"/>
      <c r="CW51" s="229"/>
      <c r="CX51" s="229"/>
      <c r="CY51" s="229"/>
      <c r="CZ51" s="229"/>
      <c r="DA51" s="229"/>
      <c r="DB51" s="229"/>
      <c r="DC51" s="229"/>
      <c r="DD51" s="230"/>
    </row>
    <row r="52" spans="1:108" ht="15" customHeight="1">
      <c r="A52" s="119"/>
      <c r="B52" s="226" t="s">
        <v>228</v>
      </c>
      <c r="C52" s="226"/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  <c r="AY52" s="226"/>
      <c r="AZ52" s="226"/>
      <c r="BA52" s="226"/>
      <c r="BB52" s="226"/>
      <c r="BC52" s="226"/>
      <c r="BD52" s="226"/>
      <c r="BE52" s="226"/>
      <c r="BF52" s="226"/>
      <c r="BG52" s="226"/>
      <c r="BH52" s="226"/>
      <c r="BI52" s="226"/>
      <c r="BJ52" s="226"/>
      <c r="BK52" s="226"/>
      <c r="BL52" s="226"/>
      <c r="BM52" s="226"/>
      <c r="BN52" s="226"/>
      <c r="BO52" s="226"/>
      <c r="BP52" s="226"/>
      <c r="BQ52" s="226"/>
      <c r="BR52" s="226"/>
      <c r="BS52" s="226"/>
      <c r="BT52" s="227"/>
      <c r="BU52" s="228"/>
      <c r="BV52" s="229"/>
      <c r="BW52" s="229"/>
      <c r="BX52" s="229"/>
      <c r="BY52" s="229"/>
      <c r="BZ52" s="229"/>
      <c r="CA52" s="229"/>
      <c r="CB52" s="229"/>
      <c r="CC52" s="229"/>
      <c r="CD52" s="229"/>
      <c r="CE52" s="229"/>
      <c r="CF52" s="229"/>
      <c r="CG52" s="229"/>
      <c r="CH52" s="229"/>
      <c r="CI52" s="229"/>
      <c r="CJ52" s="229"/>
      <c r="CK52" s="229"/>
      <c r="CL52" s="229"/>
      <c r="CM52" s="229"/>
      <c r="CN52" s="229"/>
      <c r="CO52" s="229"/>
      <c r="CP52" s="229"/>
      <c r="CQ52" s="229"/>
      <c r="CR52" s="229"/>
      <c r="CS52" s="229"/>
      <c r="CT52" s="229"/>
      <c r="CU52" s="229"/>
      <c r="CV52" s="229"/>
      <c r="CW52" s="229"/>
      <c r="CX52" s="229"/>
      <c r="CY52" s="229"/>
      <c r="CZ52" s="229"/>
      <c r="DA52" s="229"/>
      <c r="DB52" s="229"/>
      <c r="DC52" s="229"/>
      <c r="DD52" s="230"/>
    </row>
    <row r="53" spans="1:108" ht="15" customHeight="1">
      <c r="A53" s="119"/>
      <c r="B53" s="226" t="s">
        <v>229</v>
      </c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Y53" s="226"/>
      <c r="AZ53" s="226"/>
      <c r="BA53" s="226"/>
      <c r="BB53" s="226"/>
      <c r="BC53" s="226"/>
      <c r="BD53" s="226"/>
      <c r="BE53" s="226"/>
      <c r="BF53" s="226"/>
      <c r="BG53" s="226"/>
      <c r="BH53" s="226"/>
      <c r="BI53" s="226"/>
      <c r="BJ53" s="226"/>
      <c r="BK53" s="226"/>
      <c r="BL53" s="226"/>
      <c r="BM53" s="226"/>
      <c r="BN53" s="226"/>
      <c r="BO53" s="226"/>
      <c r="BP53" s="226"/>
      <c r="BQ53" s="226"/>
      <c r="BR53" s="226"/>
      <c r="BS53" s="226"/>
      <c r="BT53" s="227"/>
      <c r="BU53" s="228"/>
      <c r="BV53" s="229"/>
      <c r="BW53" s="229"/>
      <c r="BX53" s="229"/>
      <c r="BY53" s="229"/>
      <c r="BZ53" s="229"/>
      <c r="CA53" s="229"/>
      <c r="CB53" s="229"/>
      <c r="CC53" s="229"/>
      <c r="CD53" s="229"/>
      <c r="CE53" s="229"/>
      <c r="CF53" s="229"/>
      <c r="CG53" s="229"/>
      <c r="CH53" s="229"/>
      <c r="CI53" s="229"/>
      <c r="CJ53" s="229"/>
      <c r="CK53" s="229"/>
      <c r="CL53" s="229"/>
      <c r="CM53" s="229"/>
      <c r="CN53" s="229"/>
      <c r="CO53" s="229"/>
      <c r="CP53" s="229"/>
      <c r="CQ53" s="229"/>
      <c r="CR53" s="229"/>
      <c r="CS53" s="229"/>
      <c r="CT53" s="229"/>
      <c r="CU53" s="229"/>
      <c r="CV53" s="229"/>
      <c r="CW53" s="229"/>
      <c r="CX53" s="229"/>
      <c r="CY53" s="229"/>
      <c r="CZ53" s="229"/>
      <c r="DA53" s="229"/>
      <c r="DB53" s="229"/>
      <c r="DC53" s="229"/>
      <c r="DD53" s="230"/>
    </row>
    <row r="54" spans="1:108" ht="15" customHeight="1">
      <c r="A54" s="119"/>
      <c r="B54" s="226" t="s">
        <v>230</v>
      </c>
      <c r="C54" s="226"/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Y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7"/>
      <c r="BU54" s="228"/>
      <c r="BV54" s="229"/>
      <c r="BW54" s="229"/>
      <c r="BX54" s="229"/>
      <c r="BY54" s="229"/>
      <c r="BZ54" s="229"/>
      <c r="CA54" s="229"/>
      <c r="CB54" s="229"/>
      <c r="CC54" s="229"/>
      <c r="CD54" s="229"/>
      <c r="CE54" s="229"/>
      <c r="CF54" s="229"/>
      <c r="CG54" s="229"/>
      <c r="CH54" s="229"/>
      <c r="CI54" s="229"/>
      <c r="CJ54" s="229"/>
      <c r="CK54" s="229"/>
      <c r="CL54" s="229"/>
      <c r="CM54" s="229"/>
      <c r="CN54" s="229"/>
      <c r="CO54" s="229"/>
      <c r="CP54" s="229"/>
      <c r="CQ54" s="229"/>
      <c r="CR54" s="229"/>
      <c r="CS54" s="229"/>
      <c r="CT54" s="229"/>
      <c r="CU54" s="229"/>
      <c r="CV54" s="229"/>
      <c r="CW54" s="229"/>
      <c r="CX54" s="229"/>
      <c r="CY54" s="229"/>
      <c r="CZ54" s="229"/>
      <c r="DA54" s="229"/>
      <c r="DB54" s="229"/>
      <c r="DC54" s="229"/>
      <c r="DD54" s="230"/>
    </row>
    <row r="55" spans="1:108" ht="15" customHeight="1">
      <c r="A55" s="119"/>
      <c r="B55" s="226" t="s">
        <v>231</v>
      </c>
      <c r="C55" s="226"/>
      <c r="D55" s="226"/>
      <c r="E55" s="226"/>
      <c r="F55" s="226"/>
      <c r="G55" s="226"/>
      <c r="H55" s="226"/>
      <c r="I55" s="226"/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6"/>
      <c r="W55" s="226"/>
      <c r="X55" s="226"/>
      <c r="Y55" s="226"/>
      <c r="Z55" s="226"/>
      <c r="AA55" s="226"/>
      <c r="AB55" s="226"/>
      <c r="AC55" s="226"/>
      <c r="AD55" s="226"/>
      <c r="AE55" s="226"/>
      <c r="AF55" s="226"/>
      <c r="AG55" s="226"/>
      <c r="AH55" s="226"/>
      <c r="AI55" s="226"/>
      <c r="AJ55" s="226"/>
      <c r="AK55" s="226"/>
      <c r="AL55" s="226"/>
      <c r="AM55" s="226"/>
      <c r="AN55" s="226"/>
      <c r="AO55" s="226"/>
      <c r="AP55" s="226"/>
      <c r="AQ55" s="226"/>
      <c r="AR55" s="226"/>
      <c r="AS55" s="226"/>
      <c r="AT55" s="226"/>
      <c r="AU55" s="226"/>
      <c r="AV55" s="226"/>
      <c r="AW55" s="226"/>
      <c r="AX55" s="226"/>
      <c r="AY55" s="226"/>
      <c r="AZ55" s="226"/>
      <c r="BA55" s="226"/>
      <c r="BB55" s="226"/>
      <c r="BC55" s="226"/>
      <c r="BD55" s="226"/>
      <c r="BE55" s="226"/>
      <c r="BF55" s="226"/>
      <c r="BG55" s="226"/>
      <c r="BH55" s="226"/>
      <c r="BI55" s="226"/>
      <c r="BJ55" s="226"/>
      <c r="BK55" s="226"/>
      <c r="BL55" s="226"/>
      <c r="BM55" s="226"/>
      <c r="BN55" s="226"/>
      <c r="BO55" s="226"/>
      <c r="BP55" s="226"/>
      <c r="BQ55" s="226"/>
      <c r="BR55" s="226"/>
      <c r="BS55" s="226"/>
      <c r="BT55" s="227"/>
      <c r="BU55" s="228"/>
      <c r="BV55" s="229"/>
      <c r="BW55" s="229"/>
      <c r="BX55" s="229"/>
      <c r="BY55" s="229"/>
      <c r="BZ55" s="229"/>
      <c r="CA55" s="229"/>
      <c r="CB55" s="229"/>
      <c r="CC55" s="229"/>
      <c r="CD55" s="229"/>
      <c r="CE55" s="229"/>
      <c r="CF55" s="229"/>
      <c r="CG55" s="229"/>
      <c r="CH55" s="229"/>
      <c r="CI55" s="229"/>
      <c r="CJ55" s="229"/>
      <c r="CK55" s="229"/>
      <c r="CL55" s="229"/>
      <c r="CM55" s="229"/>
      <c r="CN55" s="229"/>
      <c r="CO55" s="229"/>
      <c r="CP55" s="229"/>
      <c r="CQ55" s="229"/>
      <c r="CR55" s="229"/>
      <c r="CS55" s="229"/>
      <c r="CT55" s="229"/>
      <c r="CU55" s="229"/>
      <c r="CV55" s="229"/>
      <c r="CW55" s="229"/>
      <c r="CX55" s="229"/>
      <c r="CY55" s="229"/>
      <c r="CZ55" s="229"/>
      <c r="DA55" s="229"/>
      <c r="DB55" s="229"/>
      <c r="DC55" s="229"/>
      <c r="DD55" s="230"/>
    </row>
    <row r="56" spans="1:108" ht="15" customHeight="1">
      <c r="A56" s="119"/>
      <c r="B56" s="226" t="s">
        <v>232</v>
      </c>
      <c r="C56" s="226"/>
      <c r="D56" s="226"/>
      <c r="E56" s="226"/>
      <c r="F56" s="226"/>
      <c r="G56" s="226"/>
      <c r="H56" s="226"/>
      <c r="I56" s="226"/>
      <c r="J56" s="226"/>
      <c r="K56" s="226"/>
      <c r="L56" s="226"/>
      <c r="M56" s="226"/>
      <c r="N56" s="226"/>
      <c r="O56" s="226"/>
      <c r="P56" s="226"/>
      <c r="Q56" s="226"/>
      <c r="R56" s="226"/>
      <c r="S56" s="226"/>
      <c r="T56" s="226"/>
      <c r="U56" s="226"/>
      <c r="V56" s="226"/>
      <c r="W56" s="226"/>
      <c r="X56" s="226"/>
      <c r="Y56" s="226"/>
      <c r="Z56" s="226"/>
      <c r="AA56" s="226"/>
      <c r="AB56" s="226"/>
      <c r="AC56" s="226"/>
      <c r="AD56" s="226"/>
      <c r="AE56" s="226"/>
      <c r="AF56" s="226"/>
      <c r="AG56" s="226"/>
      <c r="AH56" s="226"/>
      <c r="AI56" s="226"/>
      <c r="AJ56" s="226"/>
      <c r="AK56" s="226"/>
      <c r="AL56" s="226"/>
      <c r="AM56" s="226"/>
      <c r="AN56" s="226"/>
      <c r="AO56" s="226"/>
      <c r="AP56" s="226"/>
      <c r="AQ56" s="226"/>
      <c r="AR56" s="226"/>
      <c r="AS56" s="226"/>
      <c r="AT56" s="226"/>
      <c r="AU56" s="226"/>
      <c r="AV56" s="226"/>
      <c r="AW56" s="226"/>
      <c r="AX56" s="226"/>
      <c r="AY56" s="226"/>
      <c r="AZ56" s="226"/>
      <c r="BA56" s="226"/>
      <c r="BB56" s="226"/>
      <c r="BC56" s="226"/>
      <c r="BD56" s="226"/>
      <c r="BE56" s="226"/>
      <c r="BF56" s="226"/>
      <c r="BG56" s="226"/>
      <c r="BH56" s="226"/>
      <c r="BI56" s="226"/>
      <c r="BJ56" s="226"/>
      <c r="BK56" s="226"/>
      <c r="BL56" s="226"/>
      <c r="BM56" s="226"/>
      <c r="BN56" s="226"/>
      <c r="BO56" s="226"/>
      <c r="BP56" s="226"/>
      <c r="BQ56" s="226"/>
      <c r="BR56" s="226"/>
      <c r="BS56" s="226"/>
      <c r="BT56" s="227"/>
      <c r="BU56" s="228"/>
      <c r="BV56" s="229"/>
      <c r="BW56" s="229"/>
      <c r="BX56" s="229"/>
      <c r="BY56" s="229"/>
      <c r="BZ56" s="229"/>
      <c r="CA56" s="229"/>
      <c r="CB56" s="229"/>
      <c r="CC56" s="229"/>
      <c r="CD56" s="229"/>
      <c r="CE56" s="229"/>
      <c r="CF56" s="229"/>
      <c r="CG56" s="229"/>
      <c r="CH56" s="229"/>
      <c r="CI56" s="229"/>
      <c r="CJ56" s="229"/>
      <c r="CK56" s="229"/>
      <c r="CL56" s="229"/>
      <c r="CM56" s="229"/>
      <c r="CN56" s="229"/>
      <c r="CO56" s="229"/>
      <c r="CP56" s="229"/>
      <c r="CQ56" s="229"/>
      <c r="CR56" s="229"/>
      <c r="CS56" s="229"/>
      <c r="CT56" s="229"/>
      <c r="CU56" s="229"/>
      <c r="CV56" s="229"/>
      <c r="CW56" s="229"/>
      <c r="CX56" s="229"/>
      <c r="CY56" s="229"/>
      <c r="CZ56" s="229"/>
      <c r="DA56" s="229"/>
      <c r="DB56" s="229"/>
      <c r="DC56" s="229"/>
      <c r="DD56" s="230"/>
    </row>
    <row r="57" spans="1:108" ht="15" customHeight="1">
      <c r="A57" s="119"/>
      <c r="B57" s="226" t="s">
        <v>233</v>
      </c>
      <c r="C57" s="226"/>
      <c r="D57" s="226"/>
      <c r="E57" s="226"/>
      <c r="F57" s="226"/>
      <c r="G57" s="226"/>
      <c r="H57" s="226"/>
      <c r="I57" s="226"/>
      <c r="J57" s="226"/>
      <c r="K57" s="226"/>
      <c r="L57" s="226"/>
      <c r="M57" s="226"/>
      <c r="N57" s="226"/>
      <c r="O57" s="226"/>
      <c r="P57" s="226"/>
      <c r="Q57" s="226"/>
      <c r="R57" s="226"/>
      <c r="S57" s="226"/>
      <c r="T57" s="226"/>
      <c r="U57" s="226"/>
      <c r="V57" s="226"/>
      <c r="W57" s="226"/>
      <c r="X57" s="226"/>
      <c r="Y57" s="226"/>
      <c r="Z57" s="226"/>
      <c r="AA57" s="226"/>
      <c r="AB57" s="226"/>
      <c r="AC57" s="226"/>
      <c r="AD57" s="226"/>
      <c r="AE57" s="226"/>
      <c r="AF57" s="226"/>
      <c r="AG57" s="226"/>
      <c r="AH57" s="226"/>
      <c r="AI57" s="226"/>
      <c r="AJ57" s="226"/>
      <c r="AK57" s="226"/>
      <c r="AL57" s="226"/>
      <c r="AM57" s="226"/>
      <c r="AN57" s="226"/>
      <c r="AO57" s="226"/>
      <c r="AP57" s="226"/>
      <c r="AQ57" s="226"/>
      <c r="AR57" s="226"/>
      <c r="AS57" s="226"/>
      <c r="AT57" s="226"/>
      <c r="AU57" s="226"/>
      <c r="AV57" s="226"/>
      <c r="AW57" s="226"/>
      <c r="AX57" s="226"/>
      <c r="AY57" s="226"/>
      <c r="AZ57" s="226"/>
      <c r="BA57" s="226"/>
      <c r="BB57" s="226"/>
      <c r="BC57" s="226"/>
      <c r="BD57" s="226"/>
      <c r="BE57" s="226"/>
      <c r="BF57" s="226"/>
      <c r="BG57" s="226"/>
      <c r="BH57" s="226"/>
      <c r="BI57" s="226"/>
      <c r="BJ57" s="226"/>
      <c r="BK57" s="226"/>
      <c r="BL57" s="226"/>
      <c r="BM57" s="226"/>
      <c r="BN57" s="226"/>
      <c r="BO57" s="226"/>
      <c r="BP57" s="226"/>
      <c r="BQ57" s="226"/>
      <c r="BR57" s="226"/>
      <c r="BS57" s="226"/>
      <c r="BT57" s="227"/>
      <c r="BU57" s="228"/>
      <c r="BV57" s="229"/>
      <c r="BW57" s="229"/>
      <c r="BX57" s="229"/>
      <c r="BY57" s="229"/>
      <c r="BZ57" s="229"/>
      <c r="CA57" s="229"/>
      <c r="CB57" s="229"/>
      <c r="CC57" s="229"/>
      <c r="CD57" s="229"/>
      <c r="CE57" s="229"/>
      <c r="CF57" s="229"/>
      <c r="CG57" s="229"/>
      <c r="CH57" s="229"/>
      <c r="CI57" s="229"/>
      <c r="CJ57" s="229"/>
      <c r="CK57" s="229"/>
      <c r="CL57" s="229"/>
      <c r="CM57" s="229"/>
      <c r="CN57" s="229"/>
      <c r="CO57" s="229"/>
      <c r="CP57" s="229"/>
      <c r="CQ57" s="229"/>
      <c r="CR57" s="229"/>
      <c r="CS57" s="229"/>
      <c r="CT57" s="229"/>
      <c r="CU57" s="229"/>
      <c r="CV57" s="229"/>
      <c r="CW57" s="229"/>
      <c r="CX57" s="229"/>
      <c r="CY57" s="229"/>
      <c r="CZ57" s="229"/>
      <c r="DA57" s="229"/>
      <c r="DB57" s="229"/>
      <c r="DC57" s="229"/>
      <c r="DD57" s="230"/>
    </row>
    <row r="58" spans="1:108" ht="15" customHeight="1">
      <c r="A58" s="119"/>
      <c r="B58" s="226" t="s">
        <v>234</v>
      </c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6"/>
      <c r="P58" s="226"/>
      <c r="Q58" s="226"/>
      <c r="R58" s="226"/>
      <c r="S58" s="226"/>
      <c r="T58" s="226"/>
      <c r="U58" s="226"/>
      <c r="V58" s="226"/>
      <c r="W58" s="226"/>
      <c r="X58" s="226"/>
      <c r="Y58" s="226"/>
      <c r="Z58" s="226"/>
      <c r="AA58" s="226"/>
      <c r="AB58" s="226"/>
      <c r="AC58" s="226"/>
      <c r="AD58" s="226"/>
      <c r="AE58" s="226"/>
      <c r="AF58" s="226"/>
      <c r="AG58" s="226"/>
      <c r="AH58" s="226"/>
      <c r="AI58" s="226"/>
      <c r="AJ58" s="226"/>
      <c r="AK58" s="226"/>
      <c r="AL58" s="226"/>
      <c r="AM58" s="226"/>
      <c r="AN58" s="226"/>
      <c r="AO58" s="226"/>
      <c r="AP58" s="226"/>
      <c r="AQ58" s="226"/>
      <c r="AR58" s="226"/>
      <c r="AS58" s="226"/>
      <c r="AT58" s="226"/>
      <c r="AU58" s="226"/>
      <c r="AV58" s="226"/>
      <c r="AW58" s="226"/>
      <c r="AX58" s="226"/>
      <c r="AY58" s="226"/>
      <c r="AZ58" s="226"/>
      <c r="BA58" s="226"/>
      <c r="BB58" s="226"/>
      <c r="BC58" s="226"/>
      <c r="BD58" s="226"/>
      <c r="BE58" s="226"/>
      <c r="BF58" s="226"/>
      <c r="BG58" s="226"/>
      <c r="BH58" s="226"/>
      <c r="BI58" s="226"/>
      <c r="BJ58" s="226"/>
      <c r="BK58" s="226"/>
      <c r="BL58" s="226"/>
      <c r="BM58" s="226"/>
      <c r="BN58" s="226"/>
      <c r="BO58" s="226"/>
      <c r="BP58" s="226"/>
      <c r="BQ58" s="226"/>
      <c r="BR58" s="226"/>
      <c r="BS58" s="226"/>
      <c r="BT58" s="227"/>
      <c r="BU58" s="228"/>
      <c r="BV58" s="229"/>
      <c r="BW58" s="229"/>
      <c r="BX58" s="229"/>
      <c r="BY58" s="229"/>
      <c r="BZ58" s="229"/>
      <c r="CA58" s="229"/>
      <c r="CB58" s="229"/>
      <c r="CC58" s="229"/>
      <c r="CD58" s="229"/>
      <c r="CE58" s="229"/>
      <c r="CF58" s="229"/>
      <c r="CG58" s="229"/>
      <c r="CH58" s="229"/>
      <c r="CI58" s="229"/>
      <c r="CJ58" s="229"/>
      <c r="CK58" s="229"/>
      <c r="CL58" s="229"/>
      <c r="CM58" s="229"/>
      <c r="CN58" s="229"/>
      <c r="CO58" s="229"/>
      <c r="CP58" s="229"/>
      <c r="CQ58" s="229"/>
      <c r="CR58" s="229"/>
      <c r="CS58" s="229"/>
      <c r="CT58" s="229"/>
      <c r="CU58" s="229"/>
      <c r="CV58" s="229"/>
      <c r="CW58" s="229"/>
      <c r="CX58" s="229"/>
      <c r="CY58" s="229"/>
      <c r="CZ58" s="229"/>
      <c r="DA58" s="229"/>
      <c r="DB58" s="229"/>
      <c r="DC58" s="229"/>
      <c r="DD58" s="230"/>
    </row>
    <row r="59" spans="1:108" ht="15" customHeight="1">
      <c r="A59" s="119"/>
      <c r="B59" s="226" t="s">
        <v>235</v>
      </c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  <c r="BG59" s="226"/>
      <c r="BH59" s="226"/>
      <c r="BI59" s="226"/>
      <c r="BJ59" s="226"/>
      <c r="BK59" s="226"/>
      <c r="BL59" s="226"/>
      <c r="BM59" s="226"/>
      <c r="BN59" s="226"/>
      <c r="BO59" s="226"/>
      <c r="BP59" s="226"/>
      <c r="BQ59" s="226"/>
      <c r="BR59" s="226"/>
      <c r="BS59" s="226"/>
      <c r="BT59" s="227"/>
      <c r="BU59" s="228"/>
      <c r="BV59" s="229"/>
      <c r="BW59" s="229"/>
      <c r="BX59" s="229"/>
      <c r="BY59" s="229"/>
      <c r="BZ59" s="229"/>
      <c r="CA59" s="229"/>
      <c r="CB59" s="229"/>
      <c r="CC59" s="229"/>
      <c r="CD59" s="229"/>
      <c r="CE59" s="229"/>
      <c r="CF59" s="229"/>
      <c r="CG59" s="229"/>
      <c r="CH59" s="229"/>
      <c r="CI59" s="229"/>
      <c r="CJ59" s="229"/>
      <c r="CK59" s="229"/>
      <c r="CL59" s="229"/>
      <c r="CM59" s="229"/>
      <c r="CN59" s="229"/>
      <c r="CO59" s="229"/>
      <c r="CP59" s="229"/>
      <c r="CQ59" s="229"/>
      <c r="CR59" s="229"/>
      <c r="CS59" s="229"/>
      <c r="CT59" s="229"/>
      <c r="CU59" s="229"/>
      <c r="CV59" s="229"/>
      <c r="CW59" s="229"/>
      <c r="CX59" s="229"/>
      <c r="CY59" s="229"/>
      <c r="CZ59" s="229"/>
      <c r="DA59" s="229"/>
      <c r="DB59" s="229"/>
      <c r="DC59" s="229"/>
      <c r="DD59" s="230"/>
    </row>
    <row r="60" spans="1:108" ht="15" customHeight="1">
      <c r="A60" s="119"/>
      <c r="B60" s="226" t="s">
        <v>236</v>
      </c>
      <c r="C60" s="226"/>
      <c r="D60" s="226"/>
      <c r="E60" s="226"/>
      <c r="F60" s="226"/>
      <c r="G60" s="226"/>
      <c r="H60" s="226"/>
      <c r="I60" s="226"/>
      <c r="J60" s="226"/>
      <c r="K60" s="226"/>
      <c r="L60" s="226"/>
      <c r="M60" s="226"/>
      <c r="N60" s="226"/>
      <c r="O60" s="226"/>
      <c r="P60" s="226"/>
      <c r="Q60" s="226"/>
      <c r="R60" s="226"/>
      <c r="S60" s="226"/>
      <c r="T60" s="226"/>
      <c r="U60" s="226"/>
      <c r="V60" s="226"/>
      <c r="W60" s="226"/>
      <c r="X60" s="226"/>
      <c r="Y60" s="226"/>
      <c r="Z60" s="226"/>
      <c r="AA60" s="226"/>
      <c r="AB60" s="226"/>
      <c r="AC60" s="226"/>
      <c r="AD60" s="226"/>
      <c r="AE60" s="226"/>
      <c r="AF60" s="226"/>
      <c r="AG60" s="226"/>
      <c r="AH60" s="226"/>
      <c r="AI60" s="226"/>
      <c r="AJ60" s="226"/>
      <c r="AK60" s="226"/>
      <c r="AL60" s="226"/>
      <c r="AM60" s="226"/>
      <c r="AN60" s="226"/>
      <c r="AO60" s="226"/>
      <c r="AP60" s="226"/>
      <c r="AQ60" s="226"/>
      <c r="AR60" s="226"/>
      <c r="AS60" s="226"/>
      <c r="AT60" s="226"/>
      <c r="AU60" s="226"/>
      <c r="AV60" s="226"/>
      <c r="AW60" s="226"/>
      <c r="AX60" s="226"/>
      <c r="AY60" s="226"/>
      <c r="AZ60" s="226"/>
      <c r="BA60" s="226"/>
      <c r="BB60" s="226"/>
      <c r="BC60" s="226"/>
      <c r="BD60" s="226"/>
      <c r="BE60" s="226"/>
      <c r="BF60" s="226"/>
      <c r="BG60" s="226"/>
      <c r="BH60" s="226"/>
      <c r="BI60" s="226"/>
      <c r="BJ60" s="226"/>
      <c r="BK60" s="226"/>
      <c r="BL60" s="226"/>
      <c r="BM60" s="226"/>
      <c r="BN60" s="226"/>
      <c r="BO60" s="226"/>
      <c r="BP60" s="226"/>
      <c r="BQ60" s="226"/>
      <c r="BR60" s="226"/>
      <c r="BS60" s="226"/>
      <c r="BT60" s="227"/>
      <c r="BU60" s="228"/>
      <c r="BV60" s="229"/>
      <c r="BW60" s="229"/>
      <c r="BX60" s="229"/>
      <c r="BY60" s="229"/>
      <c r="BZ60" s="229"/>
      <c r="CA60" s="229"/>
      <c r="CB60" s="229"/>
      <c r="CC60" s="229"/>
      <c r="CD60" s="229"/>
      <c r="CE60" s="229"/>
      <c r="CF60" s="229"/>
      <c r="CG60" s="229"/>
      <c r="CH60" s="229"/>
      <c r="CI60" s="229"/>
      <c r="CJ60" s="229"/>
      <c r="CK60" s="229"/>
      <c r="CL60" s="229"/>
      <c r="CM60" s="229"/>
      <c r="CN60" s="229"/>
      <c r="CO60" s="229"/>
      <c r="CP60" s="229"/>
      <c r="CQ60" s="229"/>
      <c r="CR60" s="229"/>
      <c r="CS60" s="229"/>
      <c r="CT60" s="229"/>
      <c r="CU60" s="229"/>
      <c r="CV60" s="229"/>
      <c r="CW60" s="229"/>
      <c r="CX60" s="229"/>
      <c r="CY60" s="229"/>
      <c r="CZ60" s="229"/>
      <c r="DA60" s="229"/>
      <c r="DB60" s="229"/>
      <c r="DC60" s="229"/>
      <c r="DD60" s="230"/>
    </row>
    <row r="61" spans="1:108" ht="15" customHeight="1">
      <c r="A61" s="119"/>
      <c r="B61" s="226" t="s">
        <v>237</v>
      </c>
      <c r="C61" s="226"/>
      <c r="D61" s="226"/>
      <c r="E61" s="226"/>
      <c r="F61" s="226"/>
      <c r="G61" s="226"/>
      <c r="H61" s="226"/>
      <c r="I61" s="226"/>
      <c r="J61" s="226"/>
      <c r="K61" s="226"/>
      <c r="L61" s="226"/>
      <c r="M61" s="226"/>
      <c r="N61" s="226"/>
      <c r="O61" s="226"/>
      <c r="P61" s="226"/>
      <c r="Q61" s="226"/>
      <c r="R61" s="226"/>
      <c r="S61" s="226"/>
      <c r="T61" s="226"/>
      <c r="U61" s="226"/>
      <c r="V61" s="226"/>
      <c r="W61" s="226"/>
      <c r="X61" s="226"/>
      <c r="Y61" s="226"/>
      <c r="Z61" s="226"/>
      <c r="AA61" s="226"/>
      <c r="AB61" s="226"/>
      <c r="AC61" s="226"/>
      <c r="AD61" s="226"/>
      <c r="AE61" s="226"/>
      <c r="AF61" s="226"/>
      <c r="AG61" s="226"/>
      <c r="AH61" s="226"/>
      <c r="AI61" s="226"/>
      <c r="AJ61" s="226"/>
      <c r="AK61" s="226"/>
      <c r="AL61" s="226"/>
      <c r="AM61" s="226"/>
      <c r="AN61" s="226"/>
      <c r="AO61" s="226"/>
      <c r="AP61" s="226"/>
      <c r="AQ61" s="226"/>
      <c r="AR61" s="226"/>
      <c r="AS61" s="226"/>
      <c r="AT61" s="226"/>
      <c r="AU61" s="226"/>
      <c r="AV61" s="226"/>
      <c r="AW61" s="226"/>
      <c r="AX61" s="226"/>
      <c r="AY61" s="226"/>
      <c r="AZ61" s="226"/>
      <c r="BA61" s="226"/>
      <c r="BB61" s="226"/>
      <c r="BC61" s="226"/>
      <c r="BD61" s="226"/>
      <c r="BE61" s="226"/>
      <c r="BF61" s="226"/>
      <c r="BG61" s="226"/>
      <c r="BH61" s="226"/>
      <c r="BI61" s="226"/>
      <c r="BJ61" s="226"/>
      <c r="BK61" s="226"/>
      <c r="BL61" s="226"/>
      <c r="BM61" s="226"/>
      <c r="BN61" s="226"/>
      <c r="BO61" s="226"/>
      <c r="BP61" s="226"/>
      <c r="BQ61" s="226"/>
      <c r="BR61" s="226"/>
      <c r="BS61" s="226"/>
      <c r="BT61" s="227"/>
      <c r="BU61" s="228"/>
      <c r="BV61" s="229"/>
      <c r="BW61" s="229"/>
      <c r="BX61" s="229"/>
      <c r="BY61" s="229"/>
      <c r="BZ61" s="229"/>
      <c r="CA61" s="229"/>
      <c r="CB61" s="229"/>
      <c r="CC61" s="229"/>
      <c r="CD61" s="229"/>
      <c r="CE61" s="229"/>
      <c r="CF61" s="229"/>
      <c r="CG61" s="229"/>
      <c r="CH61" s="229"/>
      <c r="CI61" s="229"/>
      <c r="CJ61" s="229"/>
      <c r="CK61" s="229"/>
      <c r="CL61" s="229"/>
      <c r="CM61" s="229"/>
      <c r="CN61" s="229"/>
      <c r="CO61" s="229"/>
      <c r="CP61" s="229"/>
      <c r="CQ61" s="229"/>
      <c r="CR61" s="229"/>
      <c r="CS61" s="229"/>
      <c r="CT61" s="229"/>
      <c r="CU61" s="229"/>
      <c r="CV61" s="229"/>
      <c r="CW61" s="229"/>
      <c r="CX61" s="229"/>
      <c r="CY61" s="229"/>
      <c r="CZ61" s="229"/>
      <c r="DA61" s="229"/>
      <c r="DB61" s="229"/>
      <c r="DC61" s="229"/>
      <c r="DD61" s="230"/>
    </row>
    <row r="62" spans="1:108" ht="45" customHeight="1">
      <c r="A62" s="116"/>
      <c r="B62" s="226" t="s">
        <v>238</v>
      </c>
      <c r="C62" s="226"/>
      <c r="D62" s="226"/>
      <c r="E62" s="226"/>
      <c r="F62" s="226"/>
      <c r="G62" s="226"/>
      <c r="H62" s="226"/>
      <c r="I62" s="226"/>
      <c r="J62" s="226"/>
      <c r="K62" s="226"/>
      <c r="L62" s="226"/>
      <c r="M62" s="226"/>
      <c r="N62" s="226"/>
      <c r="O62" s="226"/>
      <c r="P62" s="226"/>
      <c r="Q62" s="226"/>
      <c r="R62" s="226"/>
      <c r="S62" s="226"/>
      <c r="T62" s="226"/>
      <c r="U62" s="226"/>
      <c r="V62" s="226"/>
      <c r="W62" s="226"/>
      <c r="X62" s="226"/>
      <c r="Y62" s="226"/>
      <c r="Z62" s="226"/>
      <c r="AA62" s="226"/>
      <c r="AB62" s="226"/>
      <c r="AC62" s="226"/>
      <c r="AD62" s="226"/>
      <c r="AE62" s="226"/>
      <c r="AF62" s="226"/>
      <c r="AG62" s="226"/>
      <c r="AH62" s="226"/>
      <c r="AI62" s="226"/>
      <c r="AJ62" s="226"/>
      <c r="AK62" s="226"/>
      <c r="AL62" s="226"/>
      <c r="AM62" s="226"/>
      <c r="AN62" s="226"/>
      <c r="AO62" s="226"/>
      <c r="AP62" s="226"/>
      <c r="AQ62" s="226"/>
      <c r="AR62" s="226"/>
      <c r="AS62" s="226"/>
      <c r="AT62" s="226"/>
      <c r="AU62" s="226"/>
      <c r="AV62" s="226"/>
      <c r="AW62" s="226"/>
      <c r="AX62" s="226"/>
      <c r="AY62" s="226"/>
      <c r="AZ62" s="226"/>
      <c r="BA62" s="226"/>
      <c r="BB62" s="226"/>
      <c r="BC62" s="226"/>
      <c r="BD62" s="226"/>
      <c r="BE62" s="226"/>
      <c r="BF62" s="226"/>
      <c r="BG62" s="226"/>
      <c r="BH62" s="226"/>
      <c r="BI62" s="226"/>
      <c r="BJ62" s="226"/>
      <c r="BK62" s="226"/>
      <c r="BL62" s="226"/>
      <c r="BM62" s="226"/>
      <c r="BN62" s="226"/>
      <c r="BO62" s="226"/>
      <c r="BP62" s="226"/>
      <c r="BQ62" s="226"/>
      <c r="BR62" s="226"/>
      <c r="BS62" s="226"/>
      <c r="BT62" s="227"/>
      <c r="BU62" s="228"/>
      <c r="BV62" s="229"/>
      <c r="BW62" s="229"/>
      <c r="BX62" s="229"/>
      <c r="BY62" s="229"/>
      <c r="BZ62" s="229"/>
      <c r="CA62" s="229"/>
      <c r="CB62" s="229"/>
      <c r="CC62" s="229"/>
      <c r="CD62" s="229"/>
      <c r="CE62" s="229"/>
      <c r="CF62" s="229"/>
      <c r="CG62" s="229"/>
      <c r="CH62" s="229"/>
      <c r="CI62" s="229"/>
      <c r="CJ62" s="229"/>
      <c r="CK62" s="229"/>
      <c r="CL62" s="229"/>
      <c r="CM62" s="229"/>
      <c r="CN62" s="229"/>
      <c r="CO62" s="229"/>
      <c r="CP62" s="229"/>
      <c r="CQ62" s="229"/>
      <c r="CR62" s="229"/>
      <c r="CS62" s="229"/>
      <c r="CT62" s="229"/>
      <c r="CU62" s="229"/>
      <c r="CV62" s="229"/>
      <c r="CW62" s="229"/>
      <c r="CX62" s="229"/>
      <c r="CY62" s="229"/>
      <c r="CZ62" s="229"/>
      <c r="DA62" s="229"/>
      <c r="DB62" s="229"/>
      <c r="DC62" s="229"/>
      <c r="DD62" s="230"/>
    </row>
    <row r="63" spans="1:108" ht="15" customHeight="1">
      <c r="A63" s="121"/>
      <c r="B63" s="231" t="s">
        <v>200</v>
      </c>
      <c r="C63" s="231"/>
      <c r="D63" s="231"/>
      <c r="E63" s="231"/>
      <c r="F63" s="231"/>
      <c r="G63" s="231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  <c r="AA63" s="231"/>
      <c r="AB63" s="231"/>
      <c r="AC63" s="231"/>
      <c r="AD63" s="231"/>
      <c r="AE63" s="231"/>
      <c r="AF63" s="231"/>
      <c r="AG63" s="231"/>
      <c r="AH63" s="231"/>
      <c r="AI63" s="231"/>
      <c r="AJ63" s="231"/>
      <c r="AK63" s="231"/>
      <c r="AL63" s="231"/>
      <c r="AM63" s="231"/>
      <c r="AN63" s="231"/>
      <c r="AO63" s="231"/>
      <c r="AP63" s="231"/>
      <c r="AQ63" s="231"/>
      <c r="AR63" s="231"/>
      <c r="AS63" s="231"/>
      <c r="AT63" s="231"/>
      <c r="AU63" s="231"/>
      <c r="AV63" s="231"/>
      <c r="AW63" s="231"/>
      <c r="AX63" s="231"/>
      <c r="AY63" s="231"/>
      <c r="AZ63" s="231"/>
      <c r="BA63" s="231"/>
      <c r="BB63" s="231"/>
      <c r="BC63" s="231"/>
      <c r="BD63" s="231"/>
      <c r="BE63" s="231"/>
      <c r="BF63" s="231"/>
      <c r="BG63" s="231"/>
      <c r="BH63" s="231"/>
      <c r="BI63" s="231"/>
      <c r="BJ63" s="231"/>
      <c r="BK63" s="231"/>
      <c r="BL63" s="231"/>
      <c r="BM63" s="231"/>
      <c r="BN63" s="231"/>
      <c r="BO63" s="231"/>
      <c r="BP63" s="231"/>
      <c r="BQ63" s="231"/>
      <c r="BR63" s="231"/>
      <c r="BS63" s="231"/>
      <c r="BT63" s="232"/>
      <c r="BU63" s="228"/>
      <c r="BV63" s="229"/>
      <c r="BW63" s="229"/>
      <c r="BX63" s="229"/>
      <c r="BY63" s="229"/>
      <c r="BZ63" s="229"/>
      <c r="CA63" s="229"/>
      <c r="CB63" s="229"/>
      <c r="CC63" s="229"/>
      <c r="CD63" s="229"/>
      <c r="CE63" s="229"/>
      <c r="CF63" s="229"/>
      <c r="CG63" s="229"/>
      <c r="CH63" s="229"/>
      <c r="CI63" s="229"/>
      <c r="CJ63" s="229"/>
      <c r="CK63" s="229"/>
      <c r="CL63" s="229"/>
      <c r="CM63" s="229"/>
      <c r="CN63" s="229"/>
      <c r="CO63" s="229"/>
      <c r="CP63" s="229"/>
      <c r="CQ63" s="229"/>
      <c r="CR63" s="229"/>
      <c r="CS63" s="229"/>
      <c r="CT63" s="229"/>
      <c r="CU63" s="229"/>
      <c r="CV63" s="229"/>
      <c r="CW63" s="229"/>
      <c r="CX63" s="229"/>
      <c r="CY63" s="229"/>
      <c r="CZ63" s="229"/>
      <c r="DA63" s="229"/>
      <c r="DB63" s="229"/>
      <c r="DC63" s="229"/>
      <c r="DD63" s="230"/>
    </row>
    <row r="64" spans="1:108" ht="15" customHeight="1">
      <c r="A64" s="116"/>
      <c r="B64" s="226" t="s">
        <v>239</v>
      </c>
      <c r="C64" s="226"/>
      <c r="D64" s="226"/>
      <c r="E64" s="226"/>
      <c r="F64" s="226"/>
      <c r="G64" s="226"/>
      <c r="H64" s="226"/>
      <c r="I64" s="226"/>
      <c r="J64" s="226"/>
      <c r="K64" s="226"/>
      <c r="L64" s="226"/>
      <c r="M64" s="226"/>
      <c r="N64" s="226"/>
      <c r="O64" s="226"/>
      <c r="P64" s="226"/>
      <c r="Q64" s="226"/>
      <c r="R64" s="226"/>
      <c r="S64" s="226"/>
      <c r="T64" s="226"/>
      <c r="U64" s="226"/>
      <c r="V64" s="226"/>
      <c r="W64" s="226"/>
      <c r="X64" s="226"/>
      <c r="Y64" s="226"/>
      <c r="Z64" s="226"/>
      <c r="AA64" s="226"/>
      <c r="AB64" s="226"/>
      <c r="AC64" s="226"/>
      <c r="AD64" s="226"/>
      <c r="AE64" s="226"/>
      <c r="AF64" s="226"/>
      <c r="AG64" s="226"/>
      <c r="AH64" s="226"/>
      <c r="AI64" s="226"/>
      <c r="AJ64" s="226"/>
      <c r="AK64" s="226"/>
      <c r="AL64" s="226"/>
      <c r="AM64" s="226"/>
      <c r="AN64" s="226"/>
      <c r="AO64" s="226"/>
      <c r="AP64" s="226"/>
      <c r="AQ64" s="226"/>
      <c r="AR64" s="226"/>
      <c r="AS64" s="226"/>
      <c r="AT64" s="226"/>
      <c r="AU64" s="226"/>
      <c r="AV64" s="226"/>
      <c r="AW64" s="226"/>
      <c r="AX64" s="226"/>
      <c r="AY64" s="226"/>
      <c r="AZ64" s="226"/>
      <c r="BA64" s="226"/>
      <c r="BB64" s="226"/>
      <c r="BC64" s="226"/>
      <c r="BD64" s="226"/>
      <c r="BE64" s="226"/>
      <c r="BF64" s="226"/>
      <c r="BG64" s="226"/>
      <c r="BH64" s="226"/>
      <c r="BI64" s="226"/>
      <c r="BJ64" s="226"/>
      <c r="BK64" s="226"/>
      <c r="BL64" s="226"/>
      <c r="BM64" s="226"/>
      <c r="BN64" s="226"/>
      <c r="BO64" s="226"/>
      <c r="BP64" s="226"/>
      <c r="BQ64" s="226"/>
      <c r="BR64" s="226"/>
      <c r="BS64" s="226"/>
      <c r="BT64" s="227"/>
      <c r="BU64" s="228"/>
      <c r="BV64" s="229"/>
      <c r="BW64" s="229"/>
      <c r="BX64" s="229"/>
      <c r="BY64" s="229"/>
      <c r="BZ64" s="229"/>
      <c r="CA64" s="229"/>
      <c r="CB64" s="229"/>
      <c r="CC64" s="229"/>
      <c r="CD64" s="229"/>
      <c r="CE64" s="229"/>
      <c r="CF64" s="229"/>
      <c r="CG64" s="229"/>
      <c r="CH64" s="229"/>
      <c r="CI64" s="229"/>
      <c r="CJ64" s="229"/>
      <c r="CK64" s="229"/>
      <c r="CL64" s="229"/>
      <c r="CM64" s="229"/>
      <c r="CN64" s="229"/>
      <c r="CO64" s="229"/>
      <c r="CP64" s="229"/>
      <c r="CQ64" s="229"/>
      <c r="CR64" s="229"/>
      <c r="CS64" s="229"/>
      <c r="CT64" s="229"/>
      <c r="CU64" s="229"/>
      <c r="CV64" s="229"/>
      <c r="CW64" s="229"/>
      <c r="CX64" s="229"/>
      <c r="CY64" s="229"/>
      <c r="CZ64" s="229"/>
      <c r="DA64" s="229"/>
      <c r="DB64" s="229"/>
      <c r="DC64" s="229"/>
      <c r="DD64" s="230"/>
    </row>
    <row r="65" spans="1:108" ht="15" customHeight="1">
      <c r="A65" s="116"/>
      <c r="B65" s="226" t="s">
        <v>240</v>
      </c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  <c r="Y65" s="226"/>
      <c r="Z65" s="226"/>
      <c r="AA65" s="226"/>
      <c r="AB65" s="226"/>
      <c r="AC65" s="226"/>
      <c r="AD65" s="226"/>
      <c r="AE65" s="226"/>
      <c r="AF65" s="226"/>
      <c r="AG65" s="226"/>
      <c r="AH65" s="226"/>
      <c r="AI65" s="226"/>
      <c r="AJ65" s="226"/>
      <c r="AK65" s="226"/>
      <c r="AL65" s="226"/>
      <c r="AM65" s="226"/>
      <c r="AN65" s="226"/>
      <c r="AO65" s="226"/>
      <c r="AP65" s="226"/>
      <c r="AQ65" s="226"/>
      <c r="AR65" s="226"/>
      <c r="AS65" s="226"/>
      <c r="AT65" s="226"/>
      <c r="AU65" s="226"/>
      <c r="AV65" s="226"/>
      <c r="AW65" s="226"/>
      <c r="AX65" s="226"/>
      <c r="AY65" s="226"/>
      <c r="AZ65" s="226"/>
      <c r="BA65" s="226"/>
      <c r="BB65" s="226"/>
      <c r="BC65" s="226"/>
      <c r="BD65" s="226"/>
      <c r="BE65" s="226"/>
      <c r="BF65" s="226"/>
      <c r="BG65" s="226"/>
      <c r="BH65" s="226"/>
      <c r="BI65" s="226"/>
      <c r="BJ65" s="226"/>
      <c r="BK65" s="226"/>
      <c r="BL65" s="226"/>
      <c r="BM65" s="226"/>
      <c r="BN65" s="226"/>
      <c r="BO65" s="226"/>
      <c r="BP65" s="226"/>
      <c r="BQ65" s="226"/>
      <c r="BR65" s="226"/>
      <c r="BS65" s="226"/>
      <c r="BT65" s="227"/>
      <c r="BU65" s="228"/>
      <c r="BV65" s="229"/>
      <c r="BW65" s="229"/>
      <c r="BX65" s="229"/>
      <c r="BY65" s="229"/>
      <c r="BZ65" s="229"/>
      <c r="CA65" s="229"/>
      <c r="CB65" s="229"/>
      <c r="CC65" s="229"/>
      <c r="CD65" s="229"/>
      <c r="CE65" s="229"/>
      <c r="CF65" s="229"/>
      <c r="CG65" s="229"/>
      <c r="CH65" s="229"/>
      <c r="CI65" s="229"/>
      <c r="CJ65" s="229"/>
      <c r="CK65" s="229"/>
      <c r="CL65" s="229"/>
      <c r="CM65" s="229"/>
      <c r="CN65" s="229"/>
      <c r="CO65" s="229"/>
      <c r="CP65" s="229"/>
      <c r="CQ65" s="229"/>
      <c r="CR65" s="229"/>
      <c r="CS65" s="229"/>
      <c r="CT65" s="229"/>
      <c r="CU65" s="229"/>
      <c r="CV65" s="229"/>
      <c r="CW65" s="229"/>
      <c r="CX65" s="229"/>
      <c r="CY65" s="229"/>
      <c r="CZ65" s="229"/>
      <c r="DA65" s="229"/>
      <c r="DB65" s="229"/>
      <c r="DC65" s="229"/>
      <c r="DD65" s="230"/>
    </row>
    <row r="66" spans="1:108" ht="15" customHeight="1">
      <c r="A66" s="116"/>
      <c r="B66" s="226" t="s">
        <v>241</v>
      </c>
      <c r="C66" s="226"/>
      <c r="D66" s="226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  <c r="V66" s="226"/>
      <c r="W66" s="226"/>
      <c r="X66" s="226"/>
      <c r="Y66" s="226"/>
      <c r="Z66" s="226"/>
      <c r="AA66" s="226"/>
      <c r="AB66" s="226"/>
      <c r="AC66" s="226"/>
      <c r="AD66" s="226"/>
      <c r="AE66" s="226"/>
      <c r="AF66" s="226"/>
      <c r="AG66" s="226"/>
      <c r="AH66" s="226"/>
      <c r="AI66" s="226"/>
      <c r="AJ66" s="226"/>
      <c r="AK66" s="226"/>
      <c r="AL66" s="226"/>
      <c r="AM66" s="226"/>
      <c r="AN66" s="226"/>
      <c r="AO66" s="226"/>
      <c r="AP66" s="226"/>
      <c r="AQ66" s="226"/>
      <c r="AR66" s="226"/>
      <c r="AS66" s="226"/>
      <c r="AT66" s="226"/>
      <c r="AU66" s="226"/>
      <c r="AV66" s="226"/>
      <c r="AW66" s="226"/>
      <c r="AX66" s="226"/>
      <c r="AY66" s="226"/>
      <c r="AZ66" s="226"/>
      <c r="BA66" s="226"/>
      <c r="BB66" s="226"/>
      <c r="BC66" s="226"/>
      <c r="BD66" s="226"/>
      <c r="BE66" s="226"/>
      <c r="BF66" s="226"/>
      <c r="BG66" s="226"/>
      <c r="BH66" s="226"/>
      <c r="BI66" s="226"/>
      <c r="BJ66" s="226"/>
      <c r="BK66" s="226"/>
      <c r="BL66" s="226"/>
      <c r="BM66" s="226"/>
      <c r="BN66" s="226"/>
      <c r="BO66" s="226"/>
      <c r="BP66" s="226"/>
      <c r="BQ66" s="226"/>
      <c r="BR66" s="226"/>
      <c r="BS66" s="226"/>
      <c r="BT66" s="227"/>
      <c r="BU66" s="228"/>
      <c r="BV66" s="229"/>
      <c r="BW66" s="229"/>
      <c r="BX66" s="229"/>
      <c r="BY66" s="229"/>
      <c r="BZ66" s="229"/>
      <c r="CA66" s="229"/>
      <c r="CB66" s="229"/>
      <c r="CC66" s="229"/>
      <c r="CD66" s="229"/>
      <c r="CE66" s="229"/>
      <c r="CF66" s="229"/>
      <c r="CG66" s="229"/>
      <c r="CH66" s="229"/>
      <c r="CI66" s="229"/>
      <c r="CJ66" s="229"/>
      <c r="CK66" s="229"/>
      <c r="CL66" s="229"/>
      <c r="CM66" s="229"/>
      <c r="CN66" s="229"/>
      <c r="CO66" s="229"/>
      <c r="CP66" s="229"/>
      <c r="CQ66" s="229"/>
      <c r="CR66" s="229"/>
      <c r="CS66" s="229"/>
      <c r="CT66" s="229"/>
      <c r="CU66" s="229"/>
      <c r="CV66" s="229"/>
      <c r="CW66" s="229"/>
      <c r="CX66" s="229"/>
      <c r="CY66" s="229"/>
      <c r="CZ66" s="229"/>
      <c r="DA66" s="229"/>
      <c r="DB66" s="229"/>
      <c r="DC66" s="229"/>
      <c r="DD66" s="230"/>
    </row>
    <row r="67" spans="1:108" ht="15">
      <c r="A67" s="126"/>
      <c r="B67" s="226" t="s">
        <v>242</v>
      </c>
      <c r="C67" s="226"/>
      <c r="D67" s="226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226"/>
      <c r="BC67" s="226"/>
      <c r="BD67" s="226"/>
      <c r="BE67" s="226"/>
      <c r="BF67" s="226"/>
      <c r="BG67" s="226"/>
      <c r="BH67" s="226"/>
      <c r="BI67" s="226"/>
      <c r="BJ67" s="226"/>
      <c r="BK67" s="226"/>
      <c r="BL67" s="226"/>
      <c r="BM67" s="226"/>
      <c r="BN67" s="226"/>
      <c r="BO67" s="226"/>
      <c r="BP67" s="226"/>
      <c r="BQ67" s="226"/>
      <c r="BR67" s="226"/>
      <c r="BS67" s="226"/>
      <c r="BT67" s="227"/>
      <c r="BU67" s="228"/>
      <c r="BV67" s="229"/>
      <c r="BW67" s="229"/>
      <c r="BX67" s="229"/>
      <c r="BY67" s="229"/>
      <c r="BZ67" s="229"/>
      <c r="CA67" s="229"/>
      <c r="CB67" s="229"/>
      <c r="CC67" s="229"/>
      <c r="CD67" s="229"/>
      <c r="CE67" s="229"/>
      <c r="CF67" s="229"/>
      <c r="CG67" s="229"/>
      <c r="CH67" s="229"/>
      <c r="CI67" s="229"/>
      <c r="CJ67" s="229"/>
      <c r="CK67" s="229"/>
      <c r="CL67" s="229"/>
      <c r="CM67" s="229"/>
      <c r="CN67" s="229"/>
      <c r="CO67" s="229"/>
      <c r="CP67" s="229"/>
      <c r="CQ67" s="229"/>
      <c r="CR67" s="229"/>
      <c r="CS67" s="229"/>
      <c r="CT67" s="229"/>
      <c r="CU67" s="229"/>
      <c r="CV67" s="229"/>
      <c r="CW67" s="229"/>
      <c r="CX67" s="229"/>
      <c r="CY67" s="229"/>
      <c r="CZ67" s="229"/>
      <c r="DA67" s="229"/>
      <c r="DB67" s="229"/>
      <c r="DC67" s="229"/>
      <c r="DD67" s="230"/>
    </row>
    <row r="68" spans="1:108" ht="15">
      <c r="A68" s="126"/>
      <c r="B68" s="226" t="s">
        <v>243</v>
      </c>
      <c r="C68" s="226"/>
      <c r="D68" s="226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  <c r="AH68" s="226"/>
      <c r="AI68" s="226"/>
      <c r="AJ68" s="226"/>
      <c r="AK68" s="226"/>
      <c r="AL68" s="226"/>
      <c r="AM68" s="226"/>
      <c r="AN68" s="226"/>
      <c r="AO68" s="226"/>
      <c r="AP68" s="226"/>
      <c r="AQ68" s="226"/>
      <c r="AR68" s="226"/>
      <c r="AS68" s="226"/>
      <c r="AT68" s="226"/>
      <c r="AU68" s="226"/>
      <c r="AV68" s="226"/>
      <c r="AW68" s="226"/>
      <c r="AX68" s="226"/>
      <c r="AY68" s="226"/>
      <c r="AZ68" s="226"/>
      <c r="BA68" s="226"/>
      <c r="BB68" s="226"/>
      <c r="BC68" s="226"/>
      <c r="BD68" s="226"/>
      <c r="BE68" s="226"/>
      <c r="BF68" s="226"/>
      <c r="BG68" s="226"/>
      <c r="BH68" s="226"/>
      <c r="BI68" s="226"/>
      <c r="BJ68" s="226"/>
      <c r="BK68" s="226"/>
      <c r="BL68" s="226"/>
      <c r="BM68" s="226"/>
      <c r="BN68" s="226"/>
      <c r="BO68" s="226"/>
      <c r="BP68" s="226"/>
      <c r="BQ68" s="226"/>
      <c r="BR68" s="226"/>
      <c r="BS68" s="226"/>
      <c r="BT68" s="227"/>
      <c r="BU68" s="228"/>
      <c r="BV68" s="229"/>
      <c r="BW68" s="229"/>
      <c r="BX68" s="229"/>
      <c r="BY68" s="229"/>
      <c r="BZ68" s="229"/>
      <c r="CA68" s="229"/>
      <c r="CB68" s="229"/>
      <c r="CC68" s="229"/>
      <c r="CD68" s="229"/>
      <c r="CE68" s="229"/>
      <c r="CF68" s="229"/>
      <c r="CG68" s="229"/>
      <c r="CH68" s="229"/>
      <c r="CI68" s="229"/>
      <c r="CJ68" s="229"/>
      <c r="CK68" s="229"/>
      <c r="CL68" s="229"/>
      <c r="CM68" s="229"/>
      <c r="CN68" s="229"/>
      <c r="CO68" s="229"/>
      <c r="CP68" s="229"/>
      <c r="CQ68" s="229"/>
      <c r="CR68" s="229"/>
      <c r="CS68" s="229"/>
      <c r="CT68" s="229"/>
      <c r="CU68" s="229"/>
      <c r="CV68" s="229"/>
      <c r="CW68" s="229"/>
      <c r="CX68" s="229"/>
      <c r="CY68" s="229"/>
      <c r="CZ68" s="229"/>
      <c r="DA68" s="229"/>
      <c r="DB68" s="229"/>
      <c r="DC68" s="229"/>
      <c r="DD68" s="230"/>
    </row>
    <row r="69" spans="1:108" ht="15">
      <c r="A69" s="126"/>
      <c r="B69" s="226" t="s">
        <v>244</v>
      </c>
      <c r="C69" s="226"/>
      <c r="D69" s="226"/>
      <c r="E69" s="226"/>
      <c r="F69" s="226"/>
      <c r="G69" s="226"/>
      <c r="H69" s="226"/>
      <c r="I69" s="226"/>
      <c r="J69" s="226"/>
      <c r="K69" s="226"/>
      <c r="L69" s="226"/>
      <c r="M69" s="226"/>
      <c r="N69" s="226"/>
      <c r="O69" s="226"/>
      <c r="P69" s="226"/>
      <c r="Q69" s="226"/>
      <c r="R69" s="226"/>
      <c r="S69" s="226"/>
      <c r="T69" s="226"/>
      <c r="U69" s="226"/>
      <c r="V69" s="226"/>
      <c r="W69" s="226"/>
      <c r="X69" s="226"/>
      <c r="Y69" s="226"/>
      <c r="Z69" s="226"/>
      <c r="AA69" s="226"/>
      <c r="AB69" s="226"/>
      <c r="AC69" s="226"/>
      <c r="AD69" s="226"/>
      <c r="AE69" s="226"/>
      <c r="AF69" s="226"/>
      <c r="AG69" s="226"/>
      <c r="AH69" s="226"/>
      <c r="AI69" s="226"/>
      <c r="AJ69" s="226"/>
      <c r="AK69" s="226"/>
      <c r="AL69" s="226"/>
      <c r="AM69" s="226"/>
      <c r="AN69" s="226"/>
      <c r="AO69" s="226"/>
      <c r="AP69" s="226"/>
      <c r="AQ69" s="226"/>
      <c r="AR69" s="226"/>
      <c r="AS69" s="226"/>
      <c r="AT69" s="226"/>
      <c r="AU69" s="226"/>
      <c r="AV69" s="226"/>
      <c r="AW69" s="226"/>
      <c r="AX69" s="226"/>
      <c r="AY69" s="226"/>
      <c r="AZ69" s="226"/>
      <c r="BA69" s="226"/>
      <c r="BB69" s="226"/>
      <c r="BC69" s="226"/>
      <c r="BD69" s="226"/>
      <c r="BE69" s="226"/>
      <c r="BF69" s="226"/>
      <c r="BG69" s="226"/>
      <c r="BH69" s="226"/>
      <c r="BI69" s="226"/>
      <c r="BJ69" s="226"/>
      <c r="BK69" s="226"/>
      <c r="BL69" s="226"/>
      <c r="BM69" s="226"/>
      <c r="BN69" s="226"/>
      <c r="BO69" s="226"/>
      <c r="BP69" s="226"/>
      <c r="BQ69" s="226"/>
      <c r="BR69" s="226"/>
      <c r="BS69" s="226"/>
      <c r="BT69" s="227"/>
      <c r="BU69" s="228"/>
      <c r="BV69" s="229"/>
      <c r="BW69" s="229"/>
      <c r="BX69" s="229"/>
      <c r="BY69" s="229"/>
      <c r="BZ69" s="229"/>
      <c r="CA69" s="229"/>
      <c r="CB69" s="229"/>
      <c r="CC69" s="229"/>
      <c r="CD69" s="229"/>
      <c r="CE69" s="229"/>
      <c r="CF69" s="229"/>
      <c r="CG69" s="229"/>
      <c r="CH69" s="229"/>
      <c r="CI69" s="229"/>
      <c r="CJ69" s="229"/>
      <c r="CK69" s="229"/>
      <c r="CL69" s="229"/>
      <c r="CM69" s="229"/>
      <c r="CN69" s="229"/>
      <c r="CO69" s="229"/>
      <c r="CP69" s="229"/>
      <c r="CQ69" s="229"/>
      <c r="CR69" s="229"/>
      <c r="CS69" s="229"/>
      <c r="CT69" s="229"/>
      <c r="CU69" s="229"/>
      <c r="CV69" s="229"/>
      <c r="CW69" s="229"/>
      <c r="CX69" s="229"/>
      <c r="CY69" s="229"/>
      <c r="CZ69" s="229"/>
      <c r="DA69" s="229"/>
      <c r="DB69" s="229"/>
      <c r="DC69" s="229"/>
      <c r="DD69" s="230"/>
    </row>
    <row r="70" spans="1:108" ht="15">
      <c r="A70" s="126"/>
      <c r="B70" s="226" t="s">
        <v>245</v>
      </c>
      <c r="C70" s="226"/>
      <c r="D70" s="226"/>
      <c r="E70" s="226"/>
      <c r="F70" s="226"/>
      <c r="G70" s="226"/>
      <c r="H70" s="226"/>
      <c r="I70" s="226"/>
      <c r="J70" s="226"/>
      <c r="K70" s="226"/>
      <c r="L70" s="226"/>
      <c r="M70" s="226"/>
      <c r="N70" s="226"/>
      <c r="O70" s="226"/>
      <c r="P70" s="226"/>
      <c r="Q70" s="226"/>
      <c r="R70" s="226"/>
      <c r="S70" s="226"/>
      <c r="T70" s="226"/>
      <c r="U70" s="226"/>
      <c r="V70" s="226"/>
      <c r="W70" s="226"/>
      <c r="X70" s="226"/>
      <c r="Y70" s="226"/>
      <c r="Z70" s="226"/>
      <c r="AA70" s="226"/>
      <c r="AB70" s="226"/>
      <c r="AC70" s="226"/>
      <c r="AD70" s="226"/>
      <c r="AE70" s="226"/>
      <c r="AF70" s="226"/>
      <c r="AG70" s="226"/>
      <c r="AH70" s="226"/>
      <c r="AI70" s="226"/>
      <c r="AJ70" s="226"/>
      <c r="AK70" s="226"/>
      <c r="AL70" s="226"/>
      <c r="AM70" s="226"/>
      <c r="AN70" s="226"/>
      <c r="AO70" s="226"/>
      <c r="AP70" s="226"/>
      <c r="AQ70" s="226"/>
      <c r="AR70" s="226"/>
      <c r="AS70" s="226"/>
      <c r="AT70" s="226"/>
      <c r="AU70" s="226"/>
      <c r="AV70" s="226"/>
      <c r="AW70" s="226"/>
      <c r="AX70" s="226"/>
      <c r="AY70" s="226"/>
      <c r="AZ70" s="226"/>
      <c r="BA70" s="226"/>
      <c r="BB70" s="226"/>
      <c r="BC70" s="226"/>
      <c r="BD70" s="226"/>
      <c r="BE70" s="226"/>
      <c r="BF70" s="226"/>
      <c r="BG70" s="226"/>
      <c r="BH70" s="226"/>
      <c r="BI70" s="226"/>
      <c r="BJ70" s="226"/>
      <c r="BK70" s="226"/>
      <c r="BL70" s="226"/>
      <c r="BM70" s="226"/>
      <c r="BN70" s="226"/>
      <c r="BO70" s="226"/>
      <c r="BP70" s="226"/>
      <c r="BQ70" s="226"/>
      <c r="BR70" s="226"/>
      <c r="BS70" s="226"/>
      <c r="BT70" s="227"/>
      <c r="BU70" s="228"/>
      <c r="BV70" s="229"/>
      <c r="BW70" s="229"/>
      <c r="BX70" s="229"/>
      <c r="BY70" s="229"/>
      <c r="BZ70" s="229"/>
      <c r="CA70" s="229"/>
      <c r="CB70" s="229"/>
      <c r="CC70" s="229"/>
      <c r="CD70" s="229"/>
      <c r="CE70" s="229"/>
      <c r="CF70" s="229"/>
      <c r="CG70" s="229"/>
      <c r="CH70" s="229"/>
      <c r="CI70" s="229"/>
      <c r="CJ70" s="229"/>
      <c r="CK70" s="229"/>
      <c r="CL70" s="229"/>
      <c r="CM70" s="229"/>
      <c r="CN70" s="229"/>
      <c r="CO70" s="229"/>
      <c r="CP70" s="229"/>
      <c r="CQ70" s="229"/>
      <c r="CR70" s="229"/>
      <c r="CS70" s="229"/>
      <c r="CT70" s="229"/>
      <c r="CU70" s="229"/>
      <c r="CV70" s="229"/>
      <c r="CW70" s="229"/>
      <c r="CX70" s="229"/>
      <c r="CY70" s="229"/>
      <c r="CZ70" s="229"/>
      <c r="DA70" s="229"/>
      <c r="DB70" s="229"/>
      <c r="DC70" s="229"/>
      <c r="DD70" s="230"/>
    </row>
    <row r="71" spans="1:108" ht="15">
      <c r="A71" s="126"/>
      <c r="B71" s="226" t="s">
        <v>246</v>
      </c>
      <c r="C71" s="226"/>
      <c r="D71" s="226"/>
      <c r="E71" s="226"/>
      <c r="F71" s="226"/>
      <c r="G71" s="226"/>
      <c r="H71" s="226"/>
      <c r="I71" s="226"/>
      <c r="J71" s="226"/>
      <c r="K71" s="226"/>
      <c r="L71" s="226"/>
      <c r="M71" s="226"/>
      <c r="N71" s="226"/>
      <c r="O71" s="226"/>
      <c r="P71" s="226"/>
      <c r="Q71" s="226"/>
      <c r="R71" s="226"/>
      <c r="S71" s="226"/>
      <c r="T71" s="226"/>
      <c r="U71" s="226"/>
      <c r="V71" s="226"/>
      <c r="W71" s="226"/>
      <c r="X71" s="226"/>
      <c r="Y71" s="226"/>
      <c r="Z71" s="226"/>
      <c r="AA71" s="226"/>
      <c r="AB71" s="226"/>
      <c r="AC71" s="226"/>
      <c r="AD71" s="226"/>
      <c r="AE71" s="226"/>
      <c r="AF71" s="226"/>
      <c r="AG71" s="226"/>
      <c r="AH71" s="226"/>
      <c r="AI71" s="226"/>
      <c r="AJ71" s="226"/>
      <c r="AK71" s="226"/>
      <c r="AL71" s="226"/>
      <c r="AM71" s="226"/>
      <c r="AN71" s="226"/>
      <c r="AO71" s="226"/>
      <c r="AP71" s="226"/>
      <c r="AQ71" s="226"/>
      <c r="AR71" s="226"/>
      <c r="AS71" s="226"/>
      <c r="AT71" s="226"/>
      <c r="AU71" s="226"/>
      <c r="AV71" s="226"/>
      <c r="AW71" s="226"/>
      <c r="AX71" s="226"/>
      <c r="AY71" s="226"/>
      <c r="AZ71" s="226"/>
      <c r="BA71" s="226"/>
      <c r="BB71" s="226"/>
      <c r="BC71" s="226"/>
      <c r="BD71" s="226"/>
      <c r="BE71" s="226"/>
      <c r="BF71" s="226"/>
      <c r="BG71" s="226"/>
      <c r="BH71" s="226"/>
      <c r="BI71" s="226"/>
      <c r="BJ71" s="226"/>
      <c r="BK71" s="226"/>
      <c r="BL71" s="226"/>
      <c r="BM71" s="226"/>
      <c r="BN71" s="226"/>
      <c r="BO71" s="226"/>
      <c r="BP71" s="226"/>
      <c r="BQ71" s="226"/>
      <c r="BR71" s="226"/>
      <c r="BS71" s="226"/>
      <c r="BT71" s="227"/>
      <c r="BU71" s="228"/>
      <c r="BV71" s="229"/>
      <c r="BW71" s="229"/>
      <c r="BX71" s="229"/>
      <c r="BY71" s="229"/>
      <c r="BZ71" s="229"/>
      <c r="CA71" s="229"/>
      <c r="CB71" s="229"/>
      <c r="CC71" s="229"/>
      <c r="CD71" s="229"/>
      <c r="CE71" s="229"/>
      <c r="CF71" s="229"/>
      <c r="CG71" s="229"/>
      <c r="CH71" s="229"/>
      <c r="CI71" s="229"/>
      <c r="CJ71" s="229"/>
      <c r="CK71" s="229"/>
      <c r="CL71" s="229"/>
      <c r="CM71" s="229"/>
      <c r="CN71" s="229"/>
      <c r="CO71" s="229"/>
      <c r="CP71" s="229"/>
      <c r="CQ71" s="229"/>
      <c r="CR71" s="229"/>
      <c r="CS71" s="229"/>
      <c r="CT71" s="229"/>
      <c r="CU71" s="229"/>
      <c r="CV71" s="229"/>
      <c r="CW71" s="229"/>
      <c r="CX71" s="229"/>
      <c r="CY71" s="229"/>
      <c r="CZ71" s="229"/>
      <c r="DA71" s="229"/>
      <c r="DB71" s="229"/>
      <c r="DC71" s="229"/>
      <c r="DD71" s="230"/>
    </row>
    <row r="72" spans="1:108" ht="15">
      <c r="A72" s="126"/>
      <c r="B72" s="226" t="s">
        <v>247</v>
      </c>
      <c r="C72" s="226"/>
      <c r="D72" s="226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26"/>
      <c r="AF72" s="226"/>
      <c r="AG72" s="226"/>
      <c r="AH72" s="226"/>
      <c r="AI72" s="226"/>
      <c r="AJ72" s="226"/>
      <c r="AK72" s="226"/>
      <c r="AL72" s="226"/>
      <c r="AM72" s="226"/>
      <c r="AN72" s="226"/>
      <c r="AO72" s="226"/>
      <c r="AP72" s="226"/>
      <c r="AQ72" s="226"/>
      <c r="AR72" s="226"/>
      <c r="AS72" s="226"/>
      <c r="AT72" s="226"/>
      <c r="AU72" s="226"/>
      <c r="AV72" s="226"/>
      <c r="AW72" s="226"/>
      <c r="AX72" s="226"/>
      <c r="AY72" s="226"/>
      <c r="AZ72" s="226"/>
      <c r="BA72" s="226"/>
      <c r="BB72" s="226"/>
      <c r="BC72" s="226"/>
      <c r="BD72" s="226"/>
      <c r="BE72" s="226"/>
      <c r="BF72" s="226"/>
      <c r="BG72" s="226"/>
      <c r="BH72" s="226"/>
      <c r="BI72" s="226"/>
      <c r="BJ72" s="226"/>
      <c r="BK72" s="226"/>
      <c r="BL72" s="226"/>
      <c r="BM72" s="226"/>
      <c r="BN72" s="226"/>
      <c r="BO72" s="226"/>
      <c r="BP72" s="226"/>
      <c r="BQ72" s="226"/>
      <c r="BR72" s="226"/>
      <c r="BS72" s="226"/>
      <c r="BT72" s="227"/>
      <c r="BU72" s="228"/>
      <c r="BV72" s="229"/>
      <c r="BW72" s="229"/>
      <c r="BX72" s="229"/>
      <c r="BY72" s="229"/>
      <c r="BZ72" s="229"/>
      <c r="CA72" s="229"/>
      <c r="CB72" s="229"/>
      <c r="CC72" s="229"/>
      <c r="CD72" s="229"/>
      <c r="CE72" s="229"/>
      <c r="CF72" s="229"/>
      <c r="CG72" s="229"/>
      <c r="CH72" s="229"/>
      <c r="CI72" s="229"/>
      <c r="CJ72" s="229"/>
      <c r="CK72" s="229"/>
      <c r="CL72" s="229"/>
      <c r="CM72" s="229"/>
      <c r="CN72" s="229"/>
      <c r="CO72" s="229"/>
      <c r="CP72" s="229"/>
      <c r="CQ72" s="229"/>
      <c r="CR72" s="229"/>
      <c r="CS72" s="229"/>
      <c r="CT72" s="229"/>
      <c r="CU72" s="229"/>
      <c r="CV72" s="229"/>
      <c r="CW72" s="229"/>
      <c r="CX72" s="229"/>
      <c r="CY72" s="229"/>
      <c r="CZ72" s="229"/>
      <c r="DA72" s="229"/>
      <c r="DB72" s="229"/>
      <c r="DC72" s="229"/>
      <c r="DD72" s="230"/>
    </row>
    <row r="73" spans="1:108" ht="15">
      <c r="A73" s="126"/>
      <c r="B73" s="226" t="s">
        <v>248</v>
      </c>
      <c r="C73" s="226"/>
      <c r="D73" s="226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  <c r="AH73" s="226"/>
      <c r="AI73" s="226"/>
      <c r="AJ73" s="226"/>
      <c r="AK73" s="226"/>
      <c r="AL73" s="226"/>
      <c r="AM73" s="226"/>
      <c r="AN73" s="226"/>
      <c r="AO73" s="226"/>
      <c r="AP73" s="226"/>
      <c r="AQ73" s="226"/>
      <c r="AR73" s="226"/>
      <c r="AS73" s="226"/>
      <c r="AT73" s="226"/>
      <c r="AU73" s="226"/>
      <c r="AV73" s="226"/>
      <c r="AW73" s="226"/>
      <c r="AX73" s="226"/>
      <c r="AY73" s="226"/>
      <c r="AZ73" s="226"/>
      <c r="BA73" s="226"/>
      <c r="BB73" s="226"/>
      <c r="BC73" s="226"/>
      <c r="BD73" s="226"/>
      <c r="BE73" s="226"/>
      <c r="BF73" s="226"/>
      <c r="BG73" s="226"/>
      <c r="BH73" s="226"/>
      <c r="BI73" s="226"/>
      <c r="BJ73" s="226"/>
      <c r="BK73" s="226"/>
      <c r="BL73" s="226"/>
      <c r="BM73" s="226"/>
      <c r="BN73" s="226"/>
      <c r="BO73" s="226"/>
      <c r="BP73" s="226"/>
      <c r="BQ73" s="226"/>
      <c r="BR73" s="226"/>
      <c r="BS73" s="226"/>
      <c r="BT73" s="227"/>
      <c r="BU73" s="228"/>
      <c r="BV73" s="229"/>
      <c r="BW73" s="229"/>
      <c r="BX73" s="229"/>
      <c r="BY73" s="229"/>
      <c r="BZ73" s="229"/>
      <c r="CA73" s="229"/>
      <c r="CB73" s="229"/>
      <c r="CC73" s="229"/>
      <c r="CD73" s="229"/>
      <c r="CE73" s="229"/>
      <c r="CF73" s="229"/>
      <c r="CG73" s="229"/>
      <c r="CH73" s="229"/>
      <c r="CI73" s="229"/>
      <c r="CJ73" s="229"/>
      <c r="CK73" s="229"/>
      <c r="CL73" s="229"/>
      <c r="CM73" s="229"/>
      <c r="CN73" s="229"/>
      <c r="CO73" s="229"/>
      <c r="CP73" s="229"/>
      <c r="CQ73" s="229"/>
      <c r="CR73" s="229"/>
      <c r="CS73" s="229"/>
      <c r="CT73" s="229"/>
      <c r="CU73" s="229"/>
      <c r="CV73" s="229"/>
      <c r="CW73" s="229"/>
      <c r="CX73" s="229"/>
      <c r="CY73" s="229"/>
      <c r="CZ73" s="229"/>
      <c r="DA73" s="229"/>
      <c r="DB73" s="229"/>
      <c r="DC73" s="229"/>
      <c r="DD73" s="230"/>
    </row>
    <row r="74" spans="1:108" ht="15">
      <c r="A74" s="126"/>
      <c r="B74" s="226" t="s">
        <v>249</v>
      </c>
      <c r="C74" s="226"/>
      <c r="D74" s="226"/>
      <c r="E74" s="226"/>
      <c r="F74" s="226"/>
      <c r="G74" s="226"/>
      <c r="H74" s="226"/>
      <c r="I74" s="226"/>
      <c r="J74" s="226"/>
      <c r="K74" s="226"/>
      <c r="L74" s="226"/>
      <c r="M74" s="226"/>
      <c r="N74" s="226"/>
      <c r="O74" s="226"/>
      <c r="P74" s="226"/>
      <c r="Q74" s="226"/>
      <c r="R74" s="226"/>
      <c r="S74" s="226"/>
      <c r="T74" s="226"/>
      <c r="U74" s="226"/>
      <c r="V74" s="226"/>
      <c r="W74" s="226"/>
      <c r="X74" s="226"/>
      <c r="Y74" s="226"/>
      <c r="Z74" s="226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26"/>
      <c r="AM74" s="226"/>
      <c r="AN74" s="226"/>
      <c r="AO74" s="226"/>
      <c r="AP74" s="226"/>
      <c r="AQ74" s="226"/>
      <c r="AR74" s="226"/>
      <c r="AS74" s="226"/>
      <c r="AT74" s="226"/>
      <c r="AU74" s="226"/>
      <c r="AV74" s="226"/>
      <c r="AW74" s="226"/>
      <c r="AX74" s="226"/>
      <c r="AY74" s="226"/>
      <c r="AZ74" s="226"/>
      <c r="BA74" s="226"/>
      <c r="BB74" s="226"/>
      <c r="BC74" s="226"/>
      <c r="BD74" s="226"/>
      <c r="BE74" s="226"/>
      <c r="BF74" s="226"/>
      <c r="BG74" s="226"/>
      <c r="BH74" s="226"/>
      <c r="BI74" s="226"/>
      <c r="BJ74" s="226"/>
      <c r="BK74" s="226"/>
      <c r="BL74" s="226"/>
      <c r="BM74" s="226"/>
      <c r="BN74" s="226"/>
      <c r="BO74" s="226"/>
      <c r="BP74" s="226"/>
      <c r="BQ74" s="226"/>
      <c r="BR74" s="226"/>
      <c r="BS74" s="226"/>
      <c r="BT74" s="227"/>
      <c r="BU74" s="228"/>
      <c r="BV74" s="229"/>
      <c r="BW74" s="229"/>
      <c r="BX74" s="229"/>
      <c r="BY74" s="229"/>
      <c r="BZ74" s="229"/>
      <c r="CA74" s="229"/>
      <c r="CB74" s="229"/>
      <c r="CC74" s="229"/>
      <c r="CD74" s="229"/>
      <c r="CE74" s="229"/>
      <c r="CF74" s="229"/>
      <c r="CG74" s="229"/>
      <c r="CH74" s="229"/>
      <c r="CI74" s="229"/>
      <c r="CJ74" s="229"/>
      <c r="CK74" s="229"/>
      <c r="CL74" s="229"/>
      <c r="CM74" s="229"/>
      <c r="CN74" s="229"/>
      <c r="CO74" s="229"/>
      <c r="CP74" s="229"/>
      <c r="CQ74" s="229"/>
      <c r="CR74" s="229"/>
      <c r="CS74" s="229"/>
      <c r="CT74" s="229"/>
      <c r="CU74" s="229"/>
      <c r="CV74" s="229"/>
      <c r="CW74" s="229"/>
      <c r="CX74" s="229"/>
      <c r="CY74" s="229"/>
      <c r="CZ74" s="229"/>
      <c r="DA74" s="229"/>
      <c r="DB74" s="229"/>
      <c r="DC74" s="229"/>
      <c r="DD74" s="230"/>
    </row>
    <row r="75" spans="1:108" ht="15">
      <c r="A75" s="126"/>
      <c r="B75" s="226" t="s">
        <v>250</v>
      </c>
      <c r="C75" s="226"/>
      <c r="D75" s="226"/>
      <c r="E75" s="226"/>
      <c r="F75" s="226"/>
      <c r="G75" s="226"/>
      <c r="H75" s="226"/>
      <c r="I75" s="226"/>
      <c r="J75" s="226"/>
      <c r="K75" s="226"/>
      <c r="L75" s="226"/>
      <c r="M75" s="226"/>
      <c r="N75" s="226"/>
      <c r="O75" s="226"/>
      <c r="P75" s="226"/>
      <c r="Q75" s="226"/>
      <c r="R75" s="226"/>
      <c r="S75" s="226"/>
      <c r="T75" s="226"/>
      <c r="U75" s="226"/>
      <c r="V75" s="226"/>
      <c r="W75" s="226"/>
      <c r="X75" s="226"/>
      <c r="Y75" s="226"/>
      <c r="Z75" s="226"/>
      <c r="AA75" s="226"/>
      <c r="AB75" s="226"/>
      <c r="AC75" s="226"/>
      <c r="AD75" s="226"/>
      <c r="AE75" s="226"/>
      <c r="AF75" s="226"/>
      <c r="AG75" s="226"/>
      <c r="AH75" s="226"/>
      <c r="AI75" s="226"/>
      <c r="AJ75" s="226"/>
      <c r="AK75" s="226"/>
      <c r="AL75" s="226"/>
      <c r="AM75" s="226"/>
      <c r="AN75" s="226"/>
      <c r="AO75" s="226"/>
      <c r="AP75" s="226"/>
      <c r="AQ75" s="226"/>
      <c r="AR75" s="226"/>
      <c r="AS75" s="226"/>
      <c r="AT75" s="226"/>
      <c r="AU75" s="226"/>
      <c r="AV75" s="226"/>
      <c r="AW75" s="226"/>
      <c r="AX75" s="226"/>
      <c r="AY75" s="226"/>
      <c r="AZ75" s="226"/>
      <c r="BA75" s="226"/>
      <c r="BB75" s="226"/>
      <c r="BC75" s="226"/>
      <c r="BD75" s="226"/>
      <c r="BE75" s="226"/>
      <c r="BF75" s="226"/>
      <c r="BG75" s="226"/>
      <c r="BH75" s="226"/>
      <c r="BI75" s="226"/>
      <c r="BJ75" s="226"/>
      <c r="BK75" s="226"/>
      <c r="BL75" s="226"/>
      <c r="BM75" s="226"/>
      <c r="BN75" s="226"/>
      <c r="BO75" s="226"/>
      <c r="BP75" s="226"/>
      <c r="BQ75" s="226"/>
      <c r="BR75" s="226"/>
      <c r="BS75" s="226"/>
      <c r="BT75" s="227"/>
      <c r="BU75" s="228"/>
      <c r="BV75" s="229"/>
      <c r="BW75" s="229"/>
      <c r="BX75" s="229"/>
      <c r="BY75" s="229"/>
      <c r="BZ75" s="229"/>
      <c r="CA75" s="229"/>
      <c r="CB75" s="229"/>
      <c r="CC75" s="229"/>
      <c r="CD75" s="229"/>
      <c r="CE75" s="229"/>
      <c r="CF75" s="229"/>
      <c r="CG75" s="229"/>
      <c r="CH75" s="229"/>
      <c r="CI75" s="229"/>
      <c r="CJ75" s="229"/>
      <c r="CK75" s="229"/>
      <c r="CL75" s="229"/>
      <c r="CM75" s="229"/>
      <c r="CN75" s="229"/>
      <c r="CO75" s="229"/>
      <c r="CP75" s="229"/>
      <c r="CQ75" s="229"/>
      <c r="CR75" s="229"/>
      <c r="CS75" s="229"/>
      <c r="CT75" s="229"/>
      <c r="CU75" s="229"/>
      <c r="CV75" s="229"/>
      <c r="CW75" s="229"/>
      <c r="CX75" s="229"/>
      <c r="CY75" s="229"/>
      <c r="CZ75" s="229"/>
      <c r="DA75" s="229"/>
      <c r="DB75" s="229"/>
      <c r="DC75" s="229"/>
      <c r="DD75" s="230"/>
    </row>
    <row r="76" spans="1:108" ht="15">
      <c r="A76" s="127"/>
      <c r="B76" s="226" t="s">
        <v>251</v>
      </c>
      <c r="C76" s="226"/>
      <c r="D76" s="226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  <c r="AB76" s="226"/>
      <c r="AC76" s="226"/>
      <c r="AD76" s="226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  <c r="AO76" s="226"/>
      <c r="AP76" s="226"/>
      <c r="AQ76" s="226"/>
      <c r="AR76" s="226"/>
      <c r="AS76" s="226"/>
      <c r="AT76" s="226"/>
      <c r="AU76" s="226"/>
      <c r="AV76" s="226"/>
      <c r="AW76" s="226"/>
      <c r="AX76" s="226"/>
      <c r="AY76" s="226"/>
      <c r="AZ76" s="226"/>
      <c r="BA76" s="226"/>
      <c r="BB76" s="226"/>
      <c r="BC76" s="226"/>
      <c r="BD76" s="226"/>
      <c r="BE76" s="226"/>
      <c r="BF76" s="226"/>
      <c r="BG76" s="226"/>
      <c r="BH76" s="226"/>
      <c r="BI76" s="226"/>
      <c r="BJ76" s="226"/>
      <c r="BK76" s="226"/>
      <c r="BL76" s="226"/>
      <c r="BM76" s="226"/>
      <c r="BN76" s="226"/>
      <c r="BO76" s="226"/>
      <c r="BP76" s="226"/>
      <c r="BQ76" s="226"/>
      <c r="BR76" s="226"/>
      <c r="BS76" s="226"/>
      <c r="BT76" s="227"/>
      <c r="BU76" s="228"/>
      <c r="BV76" s="229"/>
      <c r="BW76" s="229"/>
      <c r="BX76" s="229"/>
      <c r="BY76" s="229"/>
      <c r="BZ76" s="229"/>
      <c r="CA76" s="229"/>
      <c r="CB76" s="229"/>
      <c r="CC76" s="229"/>
      <c r="CD76" s="229"/>
      <c r="CE76" s="229"/>
      <c r="CF76" s="229"/>
      <c r="CG76" s="229"/>
      <c r="CH76" s="229"/>
      <c r="CI76" s="229"/>
      <c r="CJ76" s="229"/>
      <c r="CK76" s="229"/>
      <c r="CL76" s="229"/>
      <c r="CM76" s="229"/>
      <c r="CN76" s="229"/>
      <c r="CO76" s="229"/>
      <c r="CP76" s="229"/>
      <c r="CQ76" s="229"/>
      <c r="CR76" s="229"/>
      <c r="CS76" s="229"/>
      <c r="CT76" s="229"/>
      <c r="CU76" s="229"/>
      <c r="CV76" s="229"/>
      <c r="CW76" s="229"/>
      <c r="CX76" s="229"/>
      <c r="CY76" s="229"/>
      <c r="CZ76" s="229"/>
      <c r="DA76" s="229"/>
      <c r="DB76" s="229"/>
      <c r="DC76" s="229"/>
      <c r="DD76" s="230"/>
    </row>
    <row r="77" spans="73:108" ht="15"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59"/>
      <c r="CJ77" s="59"/>
      <c r="CK77" s="59"/>
      <c r="CL77" s="59"/>
      <c r="CM77" s="59"/>
      <c r="CN77" s="59"/>
      <c r="CO77" s="59"/>
      <c r="CP77" s="59"/>
      <c r="CQ77" s="59"/>
      <c r="CR77" s="59"/>
      <c r="CS77" s="59"/>
      <c r="CT77" s="59"/>
      <c r="CU77" s="59"/>
      <c r="CV77" s="59"/>
      <c r="CW77" s="59"/>
      <c r="CX77" s="59"/>
      <c r="CY77" s="59"/>
      <c r="CZ77" s="59"/>
      <c r="DA77" s="59"/>
      <c r="DB77" s="59"/>
      <c r="DC77" s="59"/>
      <c r="DD77" s="59"/>
    </row>
    <row r="78" spans="73:108" ht="15"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59"/>
      <c r="CJ78" s="59"/>
      <c r="CK78" s="59"/>
      <c r="CL78" s="59"/>
      <c r="CM78" s="59"/>
      <c r="CN78" s="59"/>
      <c r="CO78" s="59"/>
      <c r="CP78" s="59"/>
      <c r="CQ78" s="59"/>
      <c r="CR78" s="59"/>
      <c r="CS78" s="59"/>
      <c r="CT78" s="59"/>
      <c r="CU78" s="59"/>
      <c r="CV78" s="59"/>
      <c r="CW78" s="59"/>
      <c r="CX78" s="59"/>
      <c r="CY78" s="59"/>
      <c r="CZ78" s="59"/>
      <c r="DA78" s="59"/>
      <c r="DB78" s="59"/>
      <c r="DC78" s="59"/>
      <c r="DD78" s="59"/>
    </row>
    <row r="79" spans="73:108" ht="15"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59"/>
      <c r="CJ79" s="59"/>
      <c r="CK79" s="59"/>
      <c r="CL79" s="59"/>
      <c r="CM79" s="59"/>
      <c r="CN79" s="59"/>
      <c r="CO79" s="59"/>
      <c r="CP79" s="59"/>
      <c r="CQ79" s="59"/>
      <c r="CR79" s="59"/>
      <c r="CS79" s="59"/>
      <c r="CT79" s="59"/>
      <c r="CU79" s="59"/>
      <c r="CV79" s="59"/>
      <c r="CW79" s="59"/>
      <c r="CX79" s="59"/>
      <c r="CY79" s="59"/>
      <c r="CZ79" s="59"/>
      <c r="DA79" s="59"/>
      <c r="DB79" s="59"/>
      <c r="DC79" s="59"/>
      <c r="DD79" s="59"/>
    </row>
    <row r="80" spans="73:108" ht="15"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59"/>
      <c r="CJ80" s="59"/>
      <c r="CK80" s="59"/>
      <c r="CL80" s="59"/>
      <c r="CM80" s="59"/>
      <c r="CN80" s="59"/>
      <c r="CO80" s="59"/>
      <c r="CP80" s="59"/>
      <c r="CQ80" s="59"/>
      <c r="CR80" s="59"/>
      <c r="CS80" s="59"/>
      <c r="CT80" s="59"/>
      <c r="CU80" s="59"/>
      <c r="CV80" s="59"/>
      <c r="CW80" s="59"/>
      <c r="CX80" s="59"/>
      <c r="CY80" s="59"/>
      <c r="CZ80" s="59"/>
      <c r="DA80" s="59"/>
      <c r="DB80" s="59"/>
      <c r="DC80" s="59"/>
      <c r="DD80" s="59"/>
    </row>
    <row r="81" spans="73:108" ht="15"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59"/>
      <c r="CJ81" s="59"/>
      <c r="CK81" s="59"/>
      <c r="CL81" s="59"/>
      <c r="CM81" s="59"/>
      <c r="CN81" s="59"/>
      <c r="CO81" s="59"/>
      <c r="CP81" s="59"/>
      <c r="CQ81" s="59"/>
      <c r="CR81" s="59"/>
      <c r="CS81" s="59"/>
      <c r="CT81" s="59"/>
      <c r="CU81" s="59"/>
      <c r="CV81" s="59"/>
      <c r="CW81" s="59"/>
      <c r="CX81" s="59"/>
      <c r="CY81" s="59"/>
      <c r="CZ81" s="59"/>
      <c r="DA81" s="59"/>
      <c r="DB81" s="59"/>
      <c r="DC81" s="59"/>
      <c r="DD81" s="59"/>
    </row>
    <row r="82" spans="73:108" ht="15"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59"/>
      <c r="CJ82" s="59"/>
      <c r="CK82" s="59"/>
      <c r="CL82" s="59"/>
      <c r="CM82" s="59"/>
      <c r="CN82" s="59"/>
      <c r="CO82" s="59"/>
      <c r="CP82" s="59"/>
      <c r="CQ82" s="59"/>
      <c r="CR82" s="59"/>
      <c r="CS82" s="59"/>
      <c r="CT82" s="59"/>
      <c r="CU82" s="59"/>
      <c r="CV82" s="59"/>
      <c r="CW82" s="59"/>
      <c r="CX82" s="59"/>
      <c r="CY82" s="59"/>
      <c r="CZ82" s="59"/>
      <c r="DA82" s="59"/>
      <c r="DB82" s="59"/>
      <c r="DC82" s="59"/>
      <c r="DD82" s="59"/>
    </row>
    <row r="83" spans="73:108" ht="15"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/>
    </row>
    <row r="84" spans="73:108" ht="15"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59"/>
      <c r="CJ84" s="59"/>
      <c r="CK84" s="59"/>
      <c r="CL84" s="59"/>
      <c r="CM84" s="59"/>
      <c r="CN84" s="59"/>
      <c r="CO84" s="59"/>
      <c r="CP84" s="59"/>
      <c r="CQ84" s="59"/>
      <c r="CR84" s="59"/>
      <c r="CS84" s="59"/>
      <c r="CT84" s="59"/>
      <c r="CU84" s="59"/>
      <c r="CV84" s="59"/>
      <c r="CW84" s="59"/>
      <c r="CX84" s="59"/>
      <c r="CY84" s="59"/>
      <c r="CZ84" s="59"/>
      <c r="DA84" s="59"/>
      <c r="DB84" s="59"/>
      <c r="DC84" s="59"/>
      <c r="DD84" s="59"/>
    </row>
    <row r="85" spans="73:108" ht="15"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59"/>
      <c r="CJ85" s="59"/>
      <c r="CK85" s="59"/>
      <c r="CL85" s="59"/>
      <c r="CM85" s="59"/>
      <c r="CN85" s="59"/>
      <c r="CO85" s="59"/>
      <c r="CP85" s="59"/>
      <c r="CQ85" s="59"/>
      <c r="CR85" s="59"/>
      <c r="CS85" s="59"/>
      <c r="CT85" s="59"/>
      <c r="CU85" s="59"/>
      <c r="CV85" s="59"/>
      <c r="CW85" s="59"/>
      <c r="CX85" s="59"/>
      <c r="CY85" s="59"/>
      <c r="CZ85" s="59"/>
      <c r="DA85" s="59"/>
      <c r="DB85" s="59"/>
      <c r="DC85" s="59"/>
      <c r="DD85" s="59"/>
    </row>
    <row r="86" spans="73:108" ht="15"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59"/>
      <c r="CJ86" s="59"/>
      <c r="CK86" s="59"/>
      <c r="CL86" s="59"/>
      <c r="CM86" s="59"/>
      <c r="CN86" s="59"/>
      <c r="CO86" s="59"/>
      <c r="CP86" s="59"/>
      <c r="CQ86" s="59"/>
      <c r="CR86" s="59"/>
      <c r="CS86" s="59"/>
      <c r="CT86" s="59"/>
      <c r="CU86" s="59"/>
      <c r="CV86" s="59"/>
      <c r="CW86" s="59"/>
      <c r="CX86" s="59"/>
      <c r="CY86" s="59"/>
      <c r="CZ86" s="59"/>
      <c r="DA86" s="59"/>
      <c r="DB86" s="59"/>
      <c r="DC86" s="59"/>
      <c r="DD86" s="59"/>
    </row>
    <row r="87" spans="73:108" ht="15"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59"/>
      <c r="CJ87" s="59"/>
      <c r="CK87" s="59"/>
      <c r="CL87" s="59"/>
      <c r="CM87" s="59"/>
      <c r="CN87" s="59"/>
      <c r="CO87" s="59"/>
      <c r="CP87" s="59"/>
      <c r="CQ87" s="59"/>
      <c r="CR87" s="59"/>
      <c r="CS87" s="59"/>
      <c r="CT87" s="59"/>
      <c r="CU87" s="59"/>
      <c r="CV87" s="59"/>
      <c r="CW87" s="59"/>
      <c r="CX87" s="59"/>
      <c r="CY87" s="59"/>
      <c r="CZ87" s="59"/>
      <c r="DA87" s="59"/>
      <c r="DB87" s="59"/>
      <c r="DC87" s="59"/>
      <c r="DD87" s="59"/>
    </row>
    <row r="88" spans="73:108" ht="15"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59"/>
      <c r="CJ88" s="59"/>
      <c r="CK88" s="59"/>
      <c r="CL88" s="59"/>
      <c r="CM88" s="59"/>
      <c r="CN88" s="59"/>
      <c r="CO88" s="59"/>
      <c r="CP88" s="59"/>
      <c r="CQ88" s="59"/>
      <c r="CR88" s="59"/>
      <c r="CS88" s="59"/>
      <c r="CT88" s="59"/>
      <c r="CU88" s="59"/>
      <c r="CV88" s="59"/>
      <c r="CW88" s="59"/>
      <c r="CX88" s="59"/>
      <c r="CY88" s="59"/>
      <c r="CZ88" s="59"/>
      <c r="DA88" s="59"/>
      <c r="DB88" s="59"/>
      <c r="DC88" s="59"/>
      <c r="DD88" s="59"/>
    </row>
    <row r="89" spans="73:108" ht="15"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59"/>
      <c r="CJ89" s="59"/>
      <c r="CK89" s="59"/>
      <c r="CL89" s="59"/>
      <c r="CM89" s="59"/>
      <c r="CN89" s="59"/>
      <c r="CO89" s="59"/>
      <c r="CP89" s="59"/>
      <c r="CQ89" s="59"/>
      <c r="CR89" s="59"/>
      <c r="CS89" s="59"/>
      <c r="CT89" s="59"/>
      <c r="CU89" s="59"/>
      <c r="CV89" s="59"/>
      <c r="CW89" s="59"/>
      <c r="CX89" s="59"/>
      <c r="CY89" s="59"/>
      <c r="CZ89" s="59"/>
      <c r="DA89" s="59"/>
      <c r="DB89" s="59"/>
      <c r="DC89" s="59"/>
      <c r="DD89" s="59"/>
    </row>
    <row r="90" spans="73:108" ht="15"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59"/>
      <c r="CJ90" s="59"/>
      <c r="CK90" s="59"/>
      <c r="CL90" s="59"/>
      <c r="CM90" s="59"/>
      <c r="CN90" s="59"/>
      <c r="CO90" s="59"/>
      <c r="CP90" s="59"/>
      <c r="CQ90" s="59"/>
      <c r="CR90" s="59"/>
      <c r="CS90" s="59"/>
      <c r="CT90" s="59"/>
      <c r="CU90" s="59"/>
      <c r="CV90" s="59"/>
      <c r="CW90" s="59"/>
      <c r="CX90" s="59"/>
      <c r="CY90" s="59"/>
      <c r="CZ90" s="59"/>
      <c r="DA90" s="59"/>
      <c r="DB90" s="59"/>
      <c r="DC90" s="59"/>
      <c r="DD90" s="59"/>
    </row>
    <row r="91" spans="73:108" ht="15"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59"/>
      <c r="CJ91" s="59"/>
      <c r="CK91" s="59"/>
      <c r="CL91" s="59"/>
      <c r="CM91" s="59"/>
      <c r="CN91" s="59"/>
      <c r="CO91" s="59"/>
      <c r="CP91" s="59"/>
      <c r="CQ91" s="59"/>
      <c r="CR91" s="59"/>
      <c r="CS91" s="59"/>
      <c r="CT91" s="59"/>
      <c r="CU91" s="59"/>
      <c r="CV91" s="59"/>
      <c r="CW91" s="59"/>
      <c r="CX91" s="59"/>
      <c r="CY91" s="59"/>
      <c r="CZ91" s="59"/>
      <c r="DA91" s="59"/>
      <c r="DB91" s="59"/>
      <c r="DC91" s="59"/>
      <c r="DD91" s="59"/>
    </row>
    <row r="92" spans="73:108" ht="15"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</row>
    <row r="93" spans="73:108" ht="15"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</row>
    <row r="94" spans="73:108" ht="15">
      <c r="BU94" s="59"/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59"/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</row>
    <row r="95" spans="73:108" ht="15"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</row>
    <row r="96" spans="73:108" ht="15">
      <c r="BU96" s="59"/>
      <c r="BV96" s="59"/>
      <c r="BW96" s="59"/>
      <c r="BX96" s="59"/>
      <c r="BY96" s="59"/>
      <c r="BZ96" s="59"/>
      <c r="CA96" s="59"/>
      <c r="CB96" s="59"/>
      <c r="CC96" s="59"/>
      <c r="CD96" s="59"/>
      <c r="CE96" s="59"/>
      <c r="CF96" s="59"/>
      <c r="CG96" s="59"/>
      <c r="CH96" s="59"/>
      <c r="CI96" s="59"/>
      <c r="CJ96" s="59"/>
      <c r="CK96" s="59"/>
      <c r="CL96" s="59"/>
      <c r="CM96" s="59"/>
      <c r="CN96" s="59"/>
      <c r="CO96" s="59"/>
      <c r="CP96" s="59"/>
      <c r="CQ96" s="59"/>
      <c r="CR96" s="59"/>
      <c r="CS96" s="59"/>
      <c r="CT96" s="59"/>
      <c r="CU96" s="59"/>
      <c r="CV96" s="59"/>
      <c r="CW96" s="59"/>
      <c r="CX96" s="59"/>
      <c r="CY96" s="59"/>
      <c r="CZ96" s="59"/>
      <c r="DA96" s="59"/>
      <c r="DB96" s="59"/>
      <c r="DC96" s="59"/>
      <c r="DD96" s="59"/>
    </row>
    <row r="97" spans="73:108" ht="15"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59"/>
    </row>
    <row r="98" spans="73:108" ht="15"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  <c r="CG98" s="59"/>
      <c r="CH98" s="59"/>
      <c r="CI98" s="59"/>
      <c r="CJ98" s="59"/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59"/>
    </row>
    <row r="99" spans="73:108" ht="15"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59"/>
      <c r="CJ99" s="59"/>
      <c r="CK99" s="59"/>
      <c r="CL99" s="59"/>
      <c r="CM99" s="59"/>
      <c r="CN99" s="59"/>
      <c r="CO99" s="59"/>
      <c r="CP99" s="59"/>
      <c r="CQ99" s="59"/>
      <c r="CR99" s="59"/>
      <c r="CS99" s="59"/>
      <c r="CT99" s="59"/>
      <c r="CU99" s="59"/>
      <c r="CV99" s="59"/>
      <c r="CW99" s="59"/>
      <c r="CX99" s="59"/>
      <c r="CY99" s="59"/>
      <c r="CZ99" s="59"/>
      <c r="DA99" s="59"/>
      <c r="DB99" s="59"/>
      <c r="DC99" s="59"/>
      <c r="DD99" s="59"/>
    </row>
    <row r="100" spans="73:108" ht="15">
      <c r="BU100" s="59"/>
      <c r="BV100" s="59"/>
      <c r="BW100" s="59"/>
      <c r="BX100" s="59"/>
      <c r="BY100" s="59"/>
      <c r="BZ100" s="59"/>
      <c r="CA100" s="59"/>
      <c r="CB100" s="59"/>
      <c r="CC100" s="59"/>
      <c r="CD100" s="59"/>
      <c r="CE100" s="59"/>
      <c r="CF100" s="59"/>
      <c r="CG100" s="59"/>
      <c r="CH100" s="59"/>
      <c r="CI100" s="59"/>
      <c r="CJ100" s="59"/>
      <c r="CK100" s="59"/>
      <c r="CL100" s="59"/>
      <c r="CM100" s="59"/>
      <c r="CN100" s="59"/>
      <c r="CO100" s="59"/>
      <c r="CP100" s="59"/>
      <c r="CQ100" s="59"/>
      <c r="CR100" s="59"/>
      <c r="CS100" s="59"/>
      <c r="CT100" s="59"/>
      <c r="CU100" s="59"/>
      <c r="CV100" s="59"/>
      <c r="CW100" s="59"/>
      <c r="CX100" s="59"/>
      <c r="CY100" s="59"/>
      <c r="CZ100" s="59"/>
      <c r="DA100" s="59"/>
      <c r="DB100" s="59"/>
      <c r="DC100" s="59"/>
      <c r="DD100" s="59"/>
    </row>
    <row r="101" spans="73:108" ht="15">
      <c r="BU101" s="59"/>
      <c r="BV101" s="59"/>
      <c r="BW101" s="5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59"/>
      <c r="CJ101" s="59"/>
      <c r="CK101" s="59"/>
      <c r="CL101" s="59"/>
      <c r="CM101" s="59"/>
      <c r="CN101" s="59"/>
      <c r="CO101" s="59"/>
      <c r="CP101" s="59"/>
      <c r="CQ101" s="59"/>
      <c r="CR101" s="59"/>
      <c r="CS101" s="59"/>
      <c r="CT101" s="59"/>
      <c r="CU101" s="59"/>
      <c r="CV101" s="59"/>
      <c r="CW101" s="59"/>
      <c r="CX101" s="59"/>
      <c r="CY101" s="59"/>
      <c r="CZ101" s="59"/>
      <c r="DA101" s="59"/>
      <c r="DB101" s="59"/>
      <c r="DC101" s="59"/>
      <c r="DD101" s="59"/>
    </row>
    <row r="102" spans="73:108" ht="15"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  <c r="CG102" s="59"/>
      <c r="CH102" s="59"/>
      <c r="CI102" s="59"/>
      <c r="CJ102" s="59"/>
      <c r="CK102" s="59"/>
      <c r="CL102" s="59"/>
      <c r="CM102" s="59"/>
      <c r="CN102" s="59"/>
      <c r="CO102" s="59"/>
      <c r="CP102" s="59"/>
      <c r="CQ102" s="59"/>
      <c r="CR102" s="59"/>
      <c r="CS102" s="59"/>
      <c r="CT102" s="59"/>
      <c r="CU102" s="59"/>
      <c r="CV102" s="59"/>
      <c r="CW102" s="59"/>
      <c r="CX102" s="59"/>
      <c r="CY102" s="59"/>
      <c r="CZ102" s="59"/>
      <c r="DA102" s="59"/>
      <c r="DB102" s="59"/>
      <c r="DC102" s="59"/>
      <c r="DD102" s="59"/>
    </row>
    <row r="103" spans="73:108" ht="15">
      <c r="BU103" s="59"/>
      <c r="BV103" s="59"/>
      <c r="BW103" s="5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59"/>
      <c r="CJ103" s="59"/>
      <c r="CK103" s="59"/>
      <c r="CL103" s="59"/>
      <c r="CM103" s="59"/>
      <c r="CN103" s="59"/>
      <c r="CO103" s="59"/>
      <c r="CP103" s="59"/>
      <c r="CQ103" s="59"/>
      <c r="CR103" s="59"/>
      <c r="CS103" s="59"/>
      <c r="CT103" s="59"/>
      <c r="CU103" s="59"/>
      <c r="CV103" s="59"/>
      <c r="CW103" s="59"/>
      <c r="CX103" s="59"/>
      <c r="CY103" s="59"/>
      <c r="CZ103" s="59"/>
      <c r="DA103" s="59"/>
      <c r="DB103" s="59"/>
      <c r="DC103" s="59"/>
      <c r="DD103" s="59"/>
    </row>
    <row r="104" spans="73:108" ht="15">
      <c r="BU104" s="59"/>
      <c r="BV104" s="59"/>
      <c r="BW104" s="59"/>
      <c r="BX104" s="59"/>
      <c r="BY104" s="59"/>
      <c r="BZ104" s="59"/>
      <c r="CA104" s="59"/>
      <c r="CB104" s="59"/>
      <c r="CC104" s="59"/>
      <c r="CD104" s="59"/>
      <c r="CE104" s="59"/>
      <c r="CF104" s="59"/>
      <c r="CG104" s="59"/>
      <c r="CH104" s="59"/>
      <c r="CI104" s="59"/>
      <c r="CJ104" s="59"/>
      <c r="CK104" s="59"/>
      <c r="CL104" s="59"/>
      <c r="CM104" s="59"/>
      <c r="CN104" s="59"/>
      <c r="CO104" s="59"/>
      <c r="CP104" s="59"/>
      <c r="CQ104" s="59"/>
      <c r="CR104" s="59"/>
      <c r="CS104" s="59"/>
      <c r="CT104" s="59"/>
      <c r="CU104" s="59"/>
      <c r="CV104" s="59"/>
      <c r="CW104" s="59"/>
      <c r="CX104" s="59"/>
      <c r="CY104" s="59"/>
      <c r="CZ104" s="59"/>
      <c r="DA104" s="59"/>
      <c r="DB104" s="59"/>
      <c r="DC104" s="59"/>
      <c r="DD104" s="59"/>
    </row>
    <row r="105" spans="73:108" ht="15">
      <c r="BU105" s="59"/>
      <c r="BV105" s="59"/>
      <c r="BW105" s="5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59"/>
      <c r="CJ105" s="59"/>
      <c r="CK105" s="59"/>
      <c r="CL105" s="59"/>
      <c r="CM105" s="59"/>
      <c r="CN105" s="59"/>
      <c r="CO105" s="59"/>
      <c r="CP105" s="59"/>
      <c r="CQ105" s="59"/>
      <c r="CR105" s="59"/>
      <c r="CS105" s="59"/>
      <c r="CT105" s="59"/>
      <c r="CU105" s="59"/>
      <c r="CV105" s="59"/>
      <c r="CW105" s="59"/>
      <c r="CX105" s="59"/>
      <c r="CY105" s="59"/>
      <c r="CZ105" s="59"/>
      <c r="DA105" s="59"/>
      <c r="DB105" s="59"/>
      <c r="DC105" s="59"/>
      <c r="DD105" s="59"/>
    </row>
    <row r="106" spans="73:108" ht="15">
      <c r="BU106" s="59"/>
      <c r="BV106" s="59"/>
      <c r="BW106" s="59"/>
      <c r="BX106" s="59"/>
      <c r="BY106" s="59"/>
      <c r="BZ106" s="59"/>
      <c r="CA106" s="59"/>
      <c r="CB106" s="59"/>
      <c r="CC106" s="59"/>
      <c r="CD106" s="59"/>
      <c r="CE106" s="59"/>
      <c r="CF106" s="59"/>
      <c r="CG106" s="59"/>
      <c r="CH106" s="59"/>
      <c r="CI106" s="59"/>
      <c r="CJ106" s="59"/>
      <c r="CK106" s="59"/>
      <c r="CL106" s="59"/>
      <c r="CM106" s="59"/>
      <c r="CN106" s="59"/>
      <c r="CO106" s="59"/>
      <c r="CP106" s="59"/>
      <c r="CQ106" s="59"/>
      <c r="CR106" s="59"/>
      <c r="CS106" s="59"/>
      <c r="CT106" s="59"/>
      <c r="CU106" s="59"/>
      <c r="CV106" s="59"/>
      <c r="CW106" s="59"/>
      <c r="CX106" s="59"/>
      <c r="CY106" s="59"/>
      <c r="CZ106" s="59"/>
      <c r="DA106" s="59"/>
      <c r="DB106" s="59"/>
      <c r="DC106" s="59"/>
      <c r="DD106" s="59"/>
    </row>
    <row r="107" spans="73:108" ht="15">
      <c r="BU107" s="59"/>
      <c r="BV107" s="59"/>
      <c r="BW107" s="5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59"/>
      <c r="CJ107" s="59"/>
      <c r="CK107" s="59"/>
      <c r="CL107" s="59"/>
      <c r="CM107" s="59"/>
      <c r="CN107" s="59"/>
      <c r="CO107" s="59"/>
      <c r="CP107" s="59"/>
      <c r="CQ107" s="59"/>
      <c r="CR107" s="59"/>
      <c r="CS107" s="59"/>
      <c r="CT107" s="59"/>
      <c r="CU107" s="59"/>
      <c r="CV107" s="59"/>
      <c r="CW107" s="59"/>
      <c r="CX107" s="59"/>
      <c r="CY107" s="59"/>
      <c r="CZ107" s="59"/>
      <c r="DA107" s="59"/>
      <c r="DB107" s="59"/>
      <c r="DC107" s="59"/>
      <c r="DD107" s="59"/>
    </row>
    <row r="108" spans="73:108" ht="15">
      <c r="BU108" s="59"/>
      <c r="BV108" s="59"/>
      <c r="BW108" s="59"/>
      <c r="BX108" s="59"/>
      <c r="BY108" s="59"/>
      <c r="BZ108" s="59"/>
      <c r="CA108" s="59"/>
      <c r="CB108" s="59"/>
      <c r="CC108" s="59"/>
      <c r="CD108" s="59"/>
      <c r="CE108" s="59"/>
      <c r="CF108" s="59"/>
      <c r="CG108" s="59"/>
      <c r="CH108" s="59"/>
      <c r="CI108" s="59"/>
      <c r="CJ108" s="59"/>
      <c r="CK108" s="59"/>
      <c r="CL108" s="59"/>
      <c r="CM108" s="59"/>
      <c r="CN108" s="59"/>
      <c r="CO108" s="59"/>
      <c r="CP108" s="59"/>
      <c r="CQ108" s="59"/>
      <c r="CR108" s="59"/>
      <c r="CS108" s="59"/>
      <c r="CT108" s="59"/>
      <c r="CU108" s="59"/>
      <c r="CV108" s="59"/>
      <c r="CW108" s="59"/>
      <c r="CX108" s="59"/>
      <c r="CY108" s="59"/>
      <c r="CZ108" s="59"/>
      <c r="DA108" s="59"/>
      <c r="DB108" s="59"/>
      <c r="DC108" s="59"/>
      <c r="DD108" s="59"/>
    </row>
    <row r="109" spans="73:108" ht="15"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59"/>
      <c r="CK109" s="59"/>
      <c r="CL109" s="59"/>
      <c r="CM109" s="59"/>
      <c r="CN109" s="59"/>
      <c r="CO109" s="59"/>
      <c r="CP109" s="59"/>
      <c r="CQ109" s="59"/>
      <c r="CR109" s="59"/>
      <c r="CS109" s="59"/>
      <c r="CT109" s="59"/>
      <c r="CU109" s="59"/>
      <c r="CV109" s="59"/>
      <c r="CW109" s="59"/>
      <c r="CX109" s="59"/>
      <c r="CY109" s="59"/>
      <c r="CZ109" s="59"/>
      <c r="DA109" s="59"/>
      <c r="DB109" s="59"/>
      <c r="DC109" s="59"/>
      <c r="DD109" s="59"/>
    </row>
    <row r="110" spans="73:108" ht="15">
      <c r="BU110" s="59"/>
      <c r="BV110" s="59"/>
      <c r="BW110" s="59"/>
      <c r="BX110" s="59"/>
      <c r="BY110" s="59"/>
      <c r="BZ110" s="59"/>
      <c r="CA110" s="59"/>
      <c r="CB110" s="59"/>
      <c r="CC110" s="59"/>
      <c r="CD110" s="59"/>
      <c r="CE110" s="59"/>
      <c r="CF110" s="59"/>
      <c r="CG110" s="59"/>
      <c r="CH110" s="59"/>
      <c r="CI110" s="59"/>
      <c r="CJ110" s="59"/>
      <c r="CK110" s="59"/>
      <c r="CL110" s="59"/>
      <c r="CM110" s="59"/>
      <c r="CN110" s="59"/>
      <c r="CO110" s="59"/>
      <c r="CP110" s="59"/>
      <c r="CQ110" s="59"/>
      <c r="CR110" s="59"/>
      <c r="CS110" s="59"/>
      <c r="CT110" s="59"/>
      <c r="CU110" s="59"/>
      <c r="CV110" s="59"/>
      <c r="CW110" s="59"/>
      <c r="CX110" s="59"/>
      <c r="CY110" s="59"/>
      <c r="CZ110" s="59"/>
      <c r="DA110" s="59"/>
      <c r="DB110" s="59"/>
      <c r="DC110" s="59"/>
      <c r="DD110" s="59"/>
    </row>
    <row r="111" spans="73:108" ht="15">
      <c r="BU111" s="59"/>
      <c r="BV111" s="59"/>
      <c r="BW111" s="5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59"/>
      <c r="CJ111" s="59"/>
      <c r="CK111" s="59"/>
      <c r="CL111" s="59"/>
      <c r="CM111" s="59"/>
      <c r="CN111" s="59"/>
      <c r="CO111" s="59"/>
      <c r="CP111" s="59"/>
      <c r="CQ111" s="59"/>
      <c r="CR111" s="59"/>
      <c r="CS111" s="59"/>
      <c r="CT111" s="59"/>
      <c r="CU111" s="59"/>
      <c r="CV111" s="59"/>
      <c r="CW111" s="59"/>
      <c r="CX111" s="59"/>
      <c r="CY111" s="59"/>
      <c r="CZ111" s="59"/>
      <c r="DA111" s="59"/>
      <c r="DB111" s="59"/>
      <c r="DC111" s="59"/>
      <c r="DD111" s="59"/>
    </row>
    <row r="112" spans="73:108" ht="15">
      <c r="BU112" s="59"/>
      <c r="BV112" s="59"/>
      <c r="BW112" s="59"/>
      <c r="BX112" s="59"/>
      <c r="BY112" s="59"/>
      <c r="BZ112" s="59"/>
      <c r="CA112" s="59"/>
      <c r="CB112" s="59"/>
      <c r="CC112" s="59"/>
      <c r="CD112" s="59"/>
      <c r="CE112" s="59"/>
      <c r="CF112" s="59"/>
      <c r="CG112" s="59"/>
      <c r="CH112" s="59"/>
      <c r="CI112" s="59"/>
      <c r="CJ112" s="59"/>
      <c r="CK112" s="59"/>
      <c r="CL112" s="59"/>
      <c r="CM112" s="59"/>
      <c r="CN112" s="59"/>
      <c r="CO112" s="59"/>
      <c r="CP112" s="59"/>
      <c r="CQ112" s="59"/>
      <c r="CR112" s="59"/>
      <c r="CS112" s="59"/>
      <c r="CT112" s="59"/>
      <c r="CU112" s="59"/>
      <c r="CV112" s="59"/>
      <c r="CW112" s="59"/>
      <c r="CX112" s="59"/>
      <c r="CY112" s="59"/>
      <c r="CZ112" s="59"/>
      <c r="DA112" s="59"/>
      <c r="DB112" s="59"/>
      <c r="DC112" s="59"/>
      <c r="DD112" s="59"/>
    </row>
    <row r="113" spans="73:108" ht="15">
      <c r="BU113" s="59"/>
      <c r="BV113" s="59"/>
      <c r="BW113" s="5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59"/>
      <c r="CJ113" s="59"/>
      <c r="CK113" s="59"/>
      <c r="CL113" s="59"/>
      <c r="CM113" s="59"/>
      <c r="CN113" s="59"/>
      <c r="CO113" s="59"/>
      <c r="CP113" s="59"/>
      <c r="CQ113" s="59"/>
      <c r="CR113" s="59"/>
      <c r="CS113" s="59"/>
      <c r="CT113" s="59"/>
      <c r="CU113" s="59"/>
      <c r="CV113" s="59"/>
      <c r="CW113" s="59"/>
      <c r="CX113" s="59"/>
      <c r="CY113" s="59"/>
      <c r="CZ113" s="59"/>
      <c r="DA113" s="59"/>
      <c r="DB113" s="59"/>
      <c r="DC113" s="59"/>
      <c r="DD113" s="59"/>
    </row>
    <row r="114" spans="73:108" ht="15">
      <c r="BU114" s="59"/>
      <c r="BV114" s="59"/>
      <c r="BW114" s="59"/>
      <c r="BX114" s="59"/>
      <c r="BY114" s="59"/>
      <c r="BZ114" s="59"/>
      <c r="CA114" s="59"/>
      <c r="CB114" s="59"/>
      <c r="CC114" s="59"/>
      <c r="CD114" s="59"/>
      <c r="CE114" s="59"/>
      <c r="CF114" s="59"/>
      <c r="CG114" s="59"/>
      <c r="CH114" s="59"/>
      <c r="CI114" s="59"/>
      <c r="CJ114" s="59"/>
      <c r="CK114" s="59"/>
      <c r="CL114" s="59"/>
      <c r="CM114" s="59"/>
      <c r="CN114" s="59"/>
      <c r="CO114" s="59"/>
      <c r="CP114" s="59"/>
      <c r="CQ114" s="59"/>
      <c r="CR114" s="59"/>
      <c r="CS114" s="59"/>
      <c r="CT114" s="59"/>
      <c r="CU114" s="59"/>
      <c r="CV114" s="59"/>
      <c r="CW114" s="59"/>
      <c r="CX114" s="59"/>
      <c r="CY114" s="59"/>
      <c r="CZ114" s="59"/>
      <c r="DA114" s="59"/>
      <c r="DB114" s="59"/>
      <c r="DC114" s="59"/>
      <c r="DD114" s="59"/>
    </row>
    <row r="115" spans="73:108" ht="15">
      <c r="BU115" s="59"/>
      <c r="BV115" s="59"/>
      <c r="BW115" s="59"/>
      <c r="BX115" s="59"/>
      <c r="BY115" s="59"/>
      <c r="BZ115" s="59"/>
      <c r="CA115" s="59"/>
      <c r="CB115" s="59"/>
      <c r="CC115" s="59"/>
      <c r="CD115" s="59"/>
      <c r="CE115" s="59"/>
      <c r="CF115" s="59"/>
      <c r="CG115" s="59"/>
      <c r="CH115" s="59"/>
      <c r="CI115" s="59"/>
      <c r="CJ115" s="59"/>
      <c r="CK115" s="59"/>
      <c r="CL115" s="59"/>
      <c r="CM115" s="59"/>
      <c r="CN115" s="59"/>
      <c r="CO115" s="59"/>
      <c r="CP115" s="59"/>
      <c r="CQ115" s="59"/>
      <c r="CR115" s="59"/>
      <c r="CS115" s="59"/>
      <c r="CT115" s="59"/>
      <c r="CU115" s="59"/>
      <c r="CV115" s="59"/>
      <c r="CW115" s="59"/>
      <c r="CX115" s="59"/>
      <c r="CY115" s="59"/>
      <c r="CZ115" s="59"/>
      <c r="DA115" s="59"/>
      <c r="DB115" s="59"/>
      <c r="DC115" s="59"/>
      <c r="DD115" s="59"/>
    </row>
    <row r="116" spans="73:108" ht="15">
      <c r="BU116" s="59"/>
      <c r="BV116" s="59"/>
      <c r="BW116" s="59"/>
      <c r="BX116" s="59"/>
      <c r="BY116" s="59"/>
      <c r="BZ116" s="59"/>
      <c r="CA116" s="59"/>
      <c r="CB116" s="59"/>
      <c r="CC116" s="59"/>
      <c r="CD116" s="59"/>
      <c r="CE116" s="59"/>
      <c r="CF116" s="59"/>
      <c r="CG116" s="59"/>
      <c r="CH116" s="59"/>
      <c r="CI116" s="59"/>
      <c r="CJ116" s="59"/>
      <c r="CK116" s="59"/>
      <c r="CL116" s="59"/>
      <c r="CM116" s="59"/>
      <c r="CN116" s="59"/>
      <c r="CO116" s="59"/>
      <c r="CP116" s="59"/>
      <c r="CQ116" s="59"/>
      <c r="CR116" s="59"/>
      <c r="CS116" s="59"/>
      <c r="CT116" s="59"/>
      <c r="CU116" s="59"/>
      <c r="CV116" s="59"/>
      <c r="CW116" s="59"/>
      <c r="CX116" s="59"/>
      <c r="CY116" s="59"/>
      <c r="CZ116" s="59"/>
      <c r="DA116" s="59"/>
      <c r="DB116" s="59"/>
      <c r="DC116" s="59"/>
      <c r="DD116" s="59"/>
    </row>
    <row r="117" spans="73:108" ht="15">
      <c r="BU117" s="59"/>
      <c r="BV117" s="59"/>
      <c r="BW117" s="59"/>
      <c r="BX117" s="59"/>
      <c r="BY117" s="59"/>
      <c r="BZ117" s="59"/>
      <c r="CA117" s="59"/>
      <c r="CB117" s="59"/>
      <c r="CC117" s="59"/>
      <c r="CD117" s="59"/>
      <c r="CE117" s="59"/>
      <c r="CF117" s="59"/>
      <c r="CG117" s="59"/>
      <c r="CH117" s="59"/>
      <c r="CI117" s="59"/>
      <c r="CJ117" s="59"/>
      <c r="CK117" s="59"/>
      <c r="CL117" s="59"/>
      <c r="CM117" s="59"/>
      <c r="CN117" s="59"/>
      <c r="CO117" s="59"/>
      <c r="CP117" s="59"/>
      <c r="CQ117" s="59"/>
      <c r="CR117" s="59"/>
      <c r="CS117" s="59"/>
      <c r="CT117" s="59"/>
      <c r="CU117" s="59"/>
      <c r="CV117" s="59"/>
      <c r="CW117" s="59"/>
      <c r="CX117" s="59"/>
      <c r="CY117" s="59"/>
      <c r="CZ117" s="59"/>
      <c r="DA117" s="59"/>
      <c r="DB117" s="59"/>
      <c r="DC117" s="59"/>
      <c r="DD117" s="59"/>
    </row>
    <row r="118" spans="73:108" ht="15">
      <c r="BU118" s="59"/>
      <c r="BV118" s="59"/>
      <c r="BW118" s="59"/>
      <c r="BX118" s="59"/>
      <c r="BY118" s="59"/>
      <c r="BZ118" s="59"/>
      <c r="CA118" s="59"/>
      <c r="CB118" s="59"/>
      <c r="CC118" s="59"/>
      <c r="CD118" s="59"/>
      <c r="CE118" s="59"/>
      <c r="CF118" s="59"/>
      <c r="CG118" s="59"/>
      <c r="CH118" s="59"/>
      <c r="CI118" s="59"/>
      <c r="CJ118" s="59"/>
      <c r="CK118" s="59"/>
      <c r="CL118" s="59"/>
      <c r="CM118" s="59"/>
      <c r="CN118" s="59"/>
      <c r="CO118" s="59"/>
      <c r="CP118" s="59"/>
      <c r="CQ118" s="59"/>
      <c r="CR118" s="59"/>
      <c r="CS118" s="59"/>
      <c r="CT118" s="59"/>
      <c r="CU118" s="59"/>
      <c r="CV118" s="59"/>
      <c r="CW118" s="59"/>
      <c r="CX118" s="59"/>
      <c r="CY118" s="59"/>
      <c r="CZ118" s="59"/>
      <c r="DA118" s="59"/>
      <c r="DB118" s="59"/>
      <c r="DC118" s="59"/>
      <c r="DD118" s="59"/>
    </row>
    <row r="119" spans="73:108" ht="15">
      <c r="BU119" s="59"/>
      <c r="BV119" s="59"/>
      <c r="BW119" s="59"/>
      <c r="BX119" s="59"/>
      <c r="BY119" s="59"/>
      <c r="BZ119" s="59"/>
      <c r="CA119" s="59"/>
      <c r="CB119" s="59"/>
      <c r="CC119" s="59"/>
      <c r="CD119" s="59"/>
      <c r="CE119" s="59"/>
      <c r="CF119" s="59"/>
      <c r="CG119" s="59"/>
      <c r="CH119" s="59"/>
      <c r="CI119" s="59"/>
      <c r="CJ119" s="59"/>
      <c r="CK119" s="59"/>
      <c r="CL119" s="59"/>
      <c r="CM119" s="59"/>
      <c r="CN119" s="59"/>
      <c r="CO119" s="59"/>
      <c r="CP119" s="59"/>
      <c r="CQ119" s="59"/>
      <c r="CR119" s="59"/>
      <c r="CS119" s="59"/>
      <c r="CT119" s="59"/>
      <c r="CU119" s="59"/>
      <c r="CV119" s="59"/>
      <c r="CW119" s="59"/>
      <c r="CX119" s="59"/>
      <c r="CY119" s="59"/>
      <c r="CZ119" s="59"/>
      <c r="DA119" s="59"/>
      <c r="DB119" s="59"/>
      <c r="DC119" s="59"/>
      <c r="DD119" s="59"/>
    </row>
    <row r="120" spans="73:108" ht="15">
      <c r="BU120" s="59"/>
      <c r="BV120" s="59"/>
      <c r="BW120" s="59"/>
      <c r="BX120" s="59"/>
      <c r="BY120" s="59"/>
      <c r="BZ120" s="59"/>
      <c r="CA120" s="59"/>
      <c r="CB120" s="59"/>
      <c r="CC120" s="59"/>
      <c r="CD120" s="59"/>
      <c r="CE120" s="59"/>
      <c r="CF120" s="59"/>
      <c r="CG120" s="59"/>
      <c r="CH120" s="59"/>
      <c r="CI120" s="59"/>
      <c r="CJ120" s="59"/>
      <c r="CK120" s="59"/>
      <c r="CL120" s="59"/>
      <c r="CM120" s="59"/>
      <c r="CN120" s="59"/>
      <c r="CO120" s="59"/>
      <c r="CP120" s="59"/>
      <c r="CQ120" s="59"/>
      <c r="CR120" s="59"/>
      <c r="CS120" s="59"/>
      <c r="CT120" s="59"/>
      <c r="CU120" s="59"/>
      <c r="CV120" s="59"/>
      <c r="CW120" s="59"/>
      <c r="CX120" s="59"/>
      <c r="CY120" s="59"/>
      <c r="CZ120" s="59"/>
      <c r="DA120" s="59"/>
      <c r="DB120" s="59"/>
      <c r="DC120" s="59"/>
      <c r="DD120" s="59"/>
    </row>
    <row r="121" spans="73:108" ht="15">
      <c r="BU121" s="59"/>
      <c r="BV121" s="59"/>
      <c r="BW121" s="59"/>
      <c r="BX121" s="59"/>
      <c r="BY121" s="59"/>
      <c r="BZ121" s="59"/>
      <c r="CA121" s="59"/>
      <c r="CB121" s="59"/>
      <c r="CC121" s="59"/>
      <c r="CD121" s="59"/>
      <c r="CE121" s="59"/>
      <c r="CF121" s="59"/>
      <c r="CG121" s="59"/>
      <c r="CH121" s="59"/>
      <c r="CI121" s="59"/>
      <c r="CJ121" s="59"/>
      <c r="CK121" s="59"/>
      <c r="CL121" s="59"/>
      <c r="CM121" s="59"/>
      <c r="CN121" s="59"/>
      <c r="CO121" s="59"/>
      <c r="CP121" s="59"/>
      <c r="CQ121" s="59"/>
      <c r="CR121" s="59"/>
      <c r="CS121" s="59"/>
      <c r="CT121" s="59"/>
      <c r="CU121" s="59"/>
      <c r="CV121" s="59"/>
      <c r="CW121" s="59"/>
      <c r="CX121" s="59"/>
      <c r="CY121" s="59"/>
      <c r="CZ121" s="59"/>
      <c r="DA121" s="59"/>
      <c r="DB121" s="59"/>
      <c r="DC121" s="59"/>
      <c r="DD121" s="59"/>
    </row>
    <row r="122" spans="73:108" ht="15">
      <c r="BU122" s="59"/>
      <c r="BV122" s="59"/>
      <c r="BW122" s="59"/>
      <c r="BX122" s="59"/>
      <c r="BY122" s="59"/>
      <c r="BZ122" s="59"/>
      <c r="CA122" s="59"/>
      <c r="CB122" s="59"/>
      <c r="CC122" s="59"/>
      <c r="CD122" s="59"/>
      <c r="CE122" s="59"/>
      <c r="CF122" s="59"/>
      <c r="CG122" s="59"/>
      <c r="CH122" s="59"/>
      <c r="CI122" s="59"/>
      <c r="CJ122" s="59"/>
      <c r="CK122" s="59"/>
      <c r="CL122" s="59"/>
      <c r="CM122" s="59"/>
      <c r="CN122" s="59"/>
      <c r="CO122" s="59"/>
      <c r="CP122" s="59"/>
      <c r="CQ122" s="59"/>
      <c r="CR122" s="59"/>
      <c r="CS122" s="59"/>
      <c r="CT122" s="59"/>
      <c r="CU122" s="59"/>
      <c r="CV122" s="59"/>
      <c r="CW122" s="59"/>
      <c r="CX122" s="59"/>
      <c r="CY122" s="59"/>
      <c r="CZ122" s="59"/>
      <c r="DA122" s="59"/>
      <c r="DB122" s="59"/>
      <c r="DC122" s="59"/>
      <c r="DD122" s="59"/>
    </row>
    <row r="123" spans="73:108" ht="15">
      <c r="BU123" s="59"/>
      <c r="BV123" s="59"/>
      <c r="BW123" s="59"/>
      <c r="BX123" s="59"/>
      <c r="BY123" s="59"/>
      <c r="BZ123" s="59"/>
      <c r="CA123" s="59"/>
      <c r="CB123" s="59"/>
      <c r="CC123" s="59"/>
      <c r="CD123" s="59"/>
      <c r="CE123" s="59"/>
      <c r="CF123" s="59"/>
      <c r="CG123" s="59"/>
      <c r="CH123" s="59"/>
      <c r="CI123" s="59"/>
      <c r="CJ123" s="59"/>
      <c r="CK123" s="59"/>
      <c r="CL123" s="59"/>
      <c r="CM123" s="59"/>
      <c r="CN123" s="59"/>
      <c r="CO123" s="59"/>
      <c r="CP123" s="59"/>
      <c r="CQ123" s="59"/>
      <c r="CR123" s="59"/>
      <c r="CS123" s="59"/>
      <c r="CT123" s="59"/>
      <c r="CU123" s="59"/>
      <c r="CV123" s="59"/>
      <c r="CW123" s="59"/>
      <c r="CX123" s="59"/>
      <c r="CY123" s="59"/>
      <c r="CZ123" s="59"/>
      <c r="DA123" s="59"/>
      <c r="DB123" s="59"/>
      <c r="DC123" s="59"/>
      <c r="DD123" s="59"/>
    </row>
    <row r="124" spans="73:108" ht="15">
      <c r="BU124" s="59"/>
      <c r="BV124" s="59"/>
      <c r="BW124" s="59"/>
      <c r="BX124" s="59"/>
      <c r="BY124" s="59"/>
      <c r="BZ124" s="59"/>
      <c r="CA124" s="59"/>
      <c r="CB124" s="59"/>
      <c r="CC124" s="59"/>
      <c r="CD124" s="59"/>
      <c r="CE124" s="59"/>
      <c r="CF124" s="59"/>
      <c r="CG124" s="59"/>
      <c r="CH124" s="59"/>
      <c r="CI124" s="59"/>
      <c r="CJ124" s="59"/>
      <c r="CK124" s="59"/>
      <c r="CL124" s="59"/>
      <c r="CM124" s="59"/>
      <c r="CN124" s="59"/>
      <c r="CO124" s="59"/>
      <c r="CP124" s="59"/>
      <c r="CQ124" s="59"/>
      <c r="CR124" s="59"/>
      <c r="CS124" s="59"/>
      <c r="CT124" s="59"/>
      <c r="CU124" s="59"/>
      <c r="CV124" s="59"/>
      <c r="CW124" s="59"/>
      <c r="CX124" s="59"/>
      <c r="CY124" s="59"/>
      <c r="CZ124" s="59"/>
      <c r="DA124" s="59"/>
      <c r="DB124" s="59"/>
      <c r="DC124" s="59"/>
      <c r="DD124" s="59"/>
    </row>
    <row r="125" spans="73:108" ht="15">
      <c r="BU125" s="59"/>
      <c r="BV125" s="59"/>
      <c r="BW125" s="59"/>
      <c r="BX125" s="59"/>
      <c r="BY125" s="59"/>
      <c r="BZ125" s="59"/>
      <c r="CA125" s="59"/>
      <c r="CB125" s="59"/>
      <c r="CC125" s="59"/>
      <c r="CD125" s="59"/>
      <c r="CE125" s="59"/>
      <c r="CF125" s="59"/>
      <c r="CG125" s="59"/>
      <c r="CH125" s="59"/>
      <c r="CI125" s="59"/>
      <c r="CJ125" s="59"/>
      <c r="CK125" s="59"/>
      <c r="CL125" s="59"/>
      <c r="CM125" s="59"/>
      <c r="CN125" s="59"/>
      <c r="CO125" s="59"/>
      <c r="CP125" s="59"/>
      <c r="CQ125" s="59"/>
      <c r="CR125" s="59"/>
      <c r="CS125" s="59"/>
      <c r="CT125" s="59"/>
      <c r="CU125" s="59"/>
      <c r="CV125" s="59"/>
      <c r="CW125" s="59"/>
      <c r="CX125" s="59"/>
      <c r="CY125" s="59"/>
      <c r="CZ125" s="59"/>
      <c r="DA125" s="59"/>
      <c r="DB125" s="59"/>
      <c r="DC125" s="59"/>
      <c r="DD125" s="59"/>
    </row>
    <row r="126" spans="73:108" ht="15">
      <c r="BU126" s="59"/>
      <c r="BV126" s="59"/>
      <c r="BW126" s="59"/>
      <c r="BX126" s="59"/>
      <c r="BY126" s="59"/>
      <c r="BZ126" s="59"/>
      <c r="CA126" s="59"/>
      <c r="CB126" s="59"/>
      <c r="CC126" s="59"/>
      <c r="CD126" s="59"/>
      <c r="CE126" s="59"/>
      <c r="CF126" s="59"/>
      <c r="CG126" s="59"/>
      <c r="CH126" s="59"/>
      <c r="CI126" s="59"/>
      <c r="CJ126" s="59"/>
      <c r="CK126" s="59"/>
      <c r="CL126" s="59"/>
      <c r="CM126" s="59"/>
      <c r="CN126" s="59"/>
      <c r="CO126" s="59"/>
      <c r="CP126" s="59"/>
      <c r="CQ126" s="59"/>
      <c r="CR126" s="59"/>
      <c r="CS126" s="59"/>
      <c r="CT126" s="59"/>
      <c r="CU126" s="59"/>
      <c r="CV126" s="59"/>
      <c r="CW126" s="59"/>
      <c r="CX126" s="59"/>
      <c r="CY126" s="59"/>
      <c r="CZ126" s="59"/>
      <c r="DA126" s="59"/>
      <c r="DB126" s="59"/>
      <c r="DC126" s="59"/>
      <c r="DD126" s="59"/>
    </row>
    <row r="127" spans="73:108" ht="15">
      <c r="BU127" s="59"/>
      <c r="BV127" s="59"/>
      <c r="BW127" s="59"/>
      <c r="BX127" s="59"/>
      <c r="BY127" s="59"/>
      <c r="BZ127" s="59"/>
      <c r="CA127" s="59"/>
      <c r="CB127" s="59"/>
      <c r="CC127" s="59"/>
      <c r="CD127" s="59"/>
      <c r="CE127" s="59"/>
      <c r="CF127" s="59"/>
      <c r="CG127" s="59"/>
      <c r="CH127" s="59"/>
      <c r="CI127" s="59"/>
      <c r="CJ127" s="59"/>
      <c r="CK127" s="59"/>
      <c r="CL127" s="59"/>
      <c r="CM127" s="59"/>
      <c r="CN127" s="59"/>
      <c r="CO127" s="59"/>
      <c r="CP127" s="59"/>
      <c r="CQ127" s="59"/>
      <c r="CR127" s="59"/>
      <c r="CS127" s="59"/>
      <c r="CT127" s="59"/>
      <c r="CU127" s="59"/>
      <c r="CV127" s="59"/>
      <c r="CW127" s="59"/>
      <c r="CX127" s="59"/>
      <c r="CY127" s="59"/>
      <c r="CZ127" s="59"/>
      <c r="DA127" s="59"/>
      <c r="DB127" s="59"/>
      <c r="DC127" s="59"/>
      <c r="DD127" s="59"/>
    </row>
    <row r="128" spans="73:108" ht="15">
      <c r="BU128" s="59"/>
      <c r="BV128" s="59"/>
      <c r="BW128" s="59"/>
      <c r="BX128" s="59"/>
      <c r="BY128" s="59"/>
      <c r="BZ128" s="59"/>
      <c r="CA128" s="59"/>
      <c r="CB128" s="59"/>
      <c r="CC128" s="59"/>
      <c r="CD128" s="59"/>
      <c r="CE128" s="59"/>
      <c r="CF128" s="59"/>
      <c r="CG128" s="59"/>
      <c r="CH128" s="59"/>
      <c r="CI128" s="59"/>
      <c r="CJ128" s="59"/>
      <c r="CK128" s="59"/>
      <c r="CL128" s="59"/>
      <c r="CM128" s="59"/>
      <c r="CN128" s="59"/>
      <c r="CO128" s="59"/>
      <c r="CP128" s="59"/>
      <c r="CQ128" s="59"/>
      <c r="CR128" s="59"/>
      <c r="CS128" s="59"/>
      <c r="CT128" s="59"/>
      <c r="CU128" s="59"/>
      <c r="CV128" s="59"/>
      <c r="CW128" s="59"/>
      <c r="CX128" s="59"/>
      <c r="CY128" s="59"/>
      <c r="CZ128" s="59"/>
      <c r="DA128" s="59"/>
      <c r="DB128" s="59"/>
      <c r="DC128" s="59"/>
      <c r="DD128" s="59"/>
    </row>
    <row r="129" spans="73:108" ht="15">
      <c r="BU129" s="59"/>
      <c r="BV129" s="59"/>
      <c r="BW129" s="59"/>
      <c r="BX129" s="59"/>
      <c r="BY129" s="59"/>
      <c r="BZ129" s="59"/>
      <c r="CA129" s="59"/>
      <c r="CB129" s="59"/>
      <c r="CC129" s="59"/>
      <c r="CD129" s="59"/>
      <c r="CE129" s="59"/>
      <c r="CF129" s="59"/>
      <c r="CG129" s="59"/>
      <c r="CH129" s="59"/>
      <c r="CI129" s="59"/>
      <c r="CJ129" s="59"/>
      <c r="CK129" s="59"/>
      <c r="CL129" s="59"/>
      <c r="CM129" s="59"/>
      <c r="CN129" s="59"/>
      <c r="CO129" s="59"/>
      <c r="CP129" s="59"/>
      <c r="CQ129" s="59"/>
      <c r="CR129" s="59"/>
      <c r="CS129" s="59"/>
      <c r="CT129" s="59"/>
      <c r="CU129" s="59"/>
      <c r="CV129" s="59"/>
      <c r="CW129" s="59"/>
      <c r="CX129" s="59"/>
      <c r="CY129" s="59"/>
      <c r="CZ129" s="59"/>
      <c r="DA129" s="59"/>
      <c r="DB129" s="59"/>
      <c r="DC129" s="59"/>
      <c r="DD129" s="59"/>
    </row>
    <row r="130" spans="73:108" ht="15">
      <c r="BU130" s="59"/>
      <c r="BV130" s="59"/>
      <c r="BW130" s="59"/>
      <c r="BX130" s="59"/>
      <c r="BY130" s="59"/>
      <c r="BZ130" s="59"/>
      <c r="CA130" s="59"/>
      <c r="CB130" s="59"/>
      <c r="CC130" s="59"/>
      <c r="CD130" s="59"/>
      <c r="CE130" s="59"/>
      <c r="CF130" s="59"/>
      <c r="CG130" s="59"/>
      <c r="CH130" s="59"/>
      <c r="CI130" s="59"/>
      <c r="CJ130" s="59"/>
      <c r="CK130" s="59"/>
      <c r="CL130" s="59"/>
      <c r="CM130" s="59"/>
      <c r="CN130" s="59"/>
      <c r="CO130" s="59"/>
      <c r="CP130" s="59"/>
      <c r="CQ130" s="59"/>
      <c r="CR130" s="59"/>
      <c r="CS130" s="59"/>
      <c r="CT130" s="59"/>
      <c r="CU130" s="59"/>
      <c r="CV130" s="59"/>
      <c r="CW130" s="59"/>
      <c r="CX130" s="59"/>
      <c r="CY130" s="59"/>
      <c r="CZ130" s="59"/>
      <c r="DA130" s="59"/>
      <c r="DB130" s="59"/>
      <c r="DC130" s="59"/>
      <c r="DD130" s="59"/>
    </row>
    <row r="131" spans="73:108" ht="15">
      <c r="BU131" s="59"/>
      <c r="BV131" s="59"/>
      <c r="BW131" s="59"/>
      <c r="BX131" s="59"/>
      <c r="BY131" s="59"/>
      <c r="BZ131" s="59"/>
      <c r="CA131" s="59"/>
      <c r="CB131" s="59"/>
      <c r="CC131" s="59"/>
      <c r="CD131" s="59"/>
      <c r="CE131" s="59"/>
      <c r="CF131" s="59"/>
      <c r="CG131" s="59"/>
      <c r="CH131" s="59"/>
      <c r="CI131" s="59"/>
      <c r="CJ131" s="59"/>
      <c r="CK131" s="59"/>
      <c r="CL131" s="59"/>
      <c r="CM131" s="59"/>
      <c r="CN131" s="59"/>
      <c r="CO131" s="59"/>
      <c r="CP131" s="59"/>
      <c r="CQ131" s="59"/>
      <c r="CR131" s="59"/>
      <c r="CS131" s="59"/>
      <c r="CT131" s="59"/>
      <c r="CU131" s="59"/>
      <c r="CV131" s="59"/>
      <c r="CW131" s="59"/>
      <c r="CX131" s="59"/>
      <c r="CY131" s="59"/>
      <c r="CZ131" s="59"/>
      <c r="DA131" s="59"/>
      <c r="DB131" s="59"/>
      <c r="DC131" s="59"/>
      <c r="DD131" s="59"/>
    </row>
    <row r="132" spans="73:108" ht="15"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  <c r="DC132" s="59"/>
      <c r="DD132" s="59"/>
    </row>
    <row r="133" spans="73:108" ht="15">
      <c r="BU133" s="59"/>
      <c r="BV133" s="59"/>
      <c r="BW133" s="59"/>
      <c r="BX133" s="59"/>
      <c r="BY133" s="59"/>
      <c r="BZ133" s="59"/>
      <c r="CA133" s="59"/>
      <c r="CB133" s="59"/>
      <c r="CC133" s="59"/>
      <c r="CD133" s="59"/>
      <c r="CE133" s="59"/>
      <c r="CF133" s="59"/>
      <c r="CG133" s="59"/>
      <c r="CH133" s="59"/>
      <c r="CI133" s="59"/>
      <c r="CJ133" s="59"/>
      <c r="CK133" s="59"/>
      <c r="CL133" s="59"/>
      <c r="CM133" s="59"/>
      <c r="CN133" s="59"/>
      <c r="CO133" s="59"/>
      <c r="CP133" s="59"/>
      <c r="CQ133" s="59"/>
      <c r="CR133" s="59"/>
      <c r="CS133" s="59"/>
      <c r="CT133" s="59"/>
      <c r="CU133" s="59"/>
      <c r="CV133" s="59"/>
      <c r="CW133" s="59"/>
      <c r="CX133" s="59"/>
      <c r="CY133" s="59"/>
      <c r="CZ133" s="59"/>
      <c r="DA133" s="59"/>
      <c r="DB133" s="59"/>
      <c r="DC133" s="59"/>
      <c r="DD133" s="59"/>
    </row>
    <row r="134" spans="73:108" ht="15">
      <c r="BU134" s="59"/>
      <c r="BV134" s="59"/>
      <c r="BW134" s="59"/>
      <c r="BX134" s="59"/>
      <c r="BY134" s="59"/>
      <c r="BZ134" s="59"/>
      <c r="CA134" s="59"/>
      <c r="CB134" s="59"/>
      <c r="CC134" s="59"/>
      <c r="CD134" s="59"/>
      <c r="CE134" s="59"/>
      <c r="CF134" s="59"/>
      <c r="CG134" s="59"/>
      <c r="CH134" s="59"/>
      <c r="CI134" s="59"/>
      <c r="CJ134" s="59"/>
      <c r="CK134" s="59"/>
      <c r="CL134" s="59"/>
      <c r="CM134" s="59"/>
      <c r="CN134" s="59"/>
      <c r="CO134" s="59"/>
      <c r="CP134" s="59"/>
      <c r="CQ134" s="59"/>
      <c r="CR134" s="59"/>
      <c r="CS134" s="59"/>
      <c r="CT134" s="59"/>
      <c r="CU134" s="59"/>
      <c r="CV134" s="59"/>
      <c r="CW134" s="59"/>
      <c r="CX134" s="59"/>
      <c r="CY134" s="59"/>
      <c r="CZ134" s="59"/>
      <c r="DA134" s="59"/>
      <c r="DB134" s="59"/>
      <c r="DC134" s="59"/>
      <c r="DD134" s="59"/>
    </row>
    <row r="135" spans="73:108" ht="15">
      <c r="BU135" s="59"/>
      <c r="BV135" s="59"/>
      <c r="BW135" s="59"/>
      <c r="BX135" s="59"/>
      <c r="BY135" s="59"/>
      <c r="BZ135" s="59"/>
      <c r="CA135" s="59"/>
      <c r="CB135" s="59"/>
      <c r="CC135" s="59"/>
      <c r="CD135" s="59"/>
      <c r="CE135" s="59"/>
      <c r="CF135" s="59"/>
      <c r="CG135" s="59"/>
      <c r="CH135" s="59"/>
      <c r="CI135" s="59"/>
      <c r="CJ135" s="59"/>
      <c r="CK135" s="59"/>
      <c r="CL135" s="59"/>
      <c r="CM135" s="59"/>
      <c r="CN135" s="59"/>
      <c r="CO135" s="59"/>
      <c r="CP135" s="59"/>
      <c r="CQ135" s="59"/>
      <c r="CR135" s="59"/>
      <c r="CS135" s="59"/>
      <c r="CT135" s="59"/>
      <c r="CU135" s="59"/>
      <c r="CV135" s="59"/>
      <c r="CW135" s="59"/>
      <c r="CX135" s="59"/>
      <c r="CY135" s="59"/>
      <c r="CZ135" s="59"/>
      <c r="DA135" s="59"/>
      <c r="DB135" s="59"/>
      <c r="DC135" s="59"/>
      <c r="DD135" s="59"/>
    </row>
    <row r="136" spans="73:108" ht="15">
      <c r="BU136" s="59"/>
      <c r="BV136" s="59"/>
      <c r="BW136" s="59"/>
      <c r="BX136" s="59"/>
      <c r="BY136" s="59"/>
      <c r="BZ136" s="59"/>
      <c r="CA136" s="59"/>
      <c r="CB136" s="59"/>
      <c r="CC136" s="59"/>
      <c r="CD136" s="59"/>
      <c r="CE136" s="59"/>
      <c r="CF136" s="59"/>
      <c r="CG136" s="59"/>
      <c r="CH136" s="59"/>
      <c r="CI136" s="59"/>
      <c r="CJ136" s="59"/>
      <c r="CK136" s="59"/>
      <c r="CL136" s="59"/>
      <c r="CM136" s="59"/>
      <c r="CN136" s="59"/>
      <c r="CO136" s="59"/>
      <c r="CP136" s="59"/>
      <c r="CQ136" s="59"/>
      <c r="CR136" s="59"/>
      <c r="CS136" s="59"/>
      <c r="CT136" s="59"/>
      <c r="CU136" s="59"/>
      <c r="CV136" s="59"/>
      <c r="CW136" s="59"/>
      <c r="CX136" s="59"/>
      <c r="CY136" s="59"/>
      <c r="CZ136" s="59"/>
      <c r="DA136" s="59"/>
      <c r="DB136" s="59"/>
      <c r="DC136" s="59"/>
      <c r="DD136" s="59"/>
    </row>
    <row r="137" spans="73:108" ht="15">
      <c r="BU137" s="59"/>
      <c r="BV137" s="59"/>
      <c r="BW137" s="59"/>
      <c r="BX137" s="59"/>
      <c r="BY137" s="59"/>
      <c r="BZ137" s="59"/>
      <c r="CA137" s="59"/>
      <c r="CB137" s="59"/>
      <c r="CC137" s="59"/>
      <c r="CD137" s="59"/>
      <c r="CE137" s="59"/>
      <c r="CF137" s="59"/>
      <c r="CG137" s="59"/>
      <c r="CH137" s="59"/>
      <c r="CI137" s="59"/>
      <c r="CJ137" s="59"/>
      <c r="CK137" s="59"/>
      <c r="CL137" s="59"/>
      <c r="CM137" s="59"/>
      <c r="CN137" s="59"/>
      <c r="CO137" s="59"/>
      <c r="CP137" s="59"/>
      <c r="CQ137" s="59"/>
      <c r="CR137" s="59"/>
      <c r="CS137" s="59"/>
      <c r="CT137" s="59"/>
      <c r="CU137" s="59"/>
      <c r="CV137" s="59"/>
      <c r="CW137" s="59"/>
      <c r="CX137" s="59"/>
      <c r="CY137" s="59"/>
      <c r="CZ137" s="59"/>
      <c r="DA137" s="59"/>
      <c r="DB137" s="59"/>
      <c r="DC137" s="59"/>
      <c r="DD137" s="59"/>
    </row>
    <row r="138" spans="73:108" ht="15">
      <c r="BU138" s="59"/>
      <c r="BV138" s="59"/>
      <c r="BW138" s="59"/>
      <c r="BX138" s="59"/>
      <c r="BY138" s="59"/>
      <c r="BZ138" s="59"/>
      <c r="CA138" s="59"/>
      <c r="CB138" s="59"/>
      <c r="CC138" s="59"/>
      <c r="CD138" s="59"/>
      <c r="CE138" s="59"/>
      <c r="CF138" s="59"/>
      <c r="CG138" s="59"/>
      <c r="CH138" s="59"/>
      <c r="CI138" s="59"/>
      <c r="CJ138" s="59"/>
      <c r="CK138" s="59"/>
      <c r="CL138" s="59"/>
      <c r="CM138" s="59"/>
      <c r="CN138" s="59"/>
      <c r="CO138" s="59"/>
      <c r="CP138" s="59"/>
      <c r="CQ138" s="59"/>
      <c r="CR138" s="59"/>
      <c r="CS138" s="59"/>
      <c r="CT138" s="59"/>
      <c r="CU138" s="59"/>
      <c r="CV138" s="59"/>
      <c r="CW138" s="59"/>
      <c r="CX138" s="59"/>
      <c r="CY138" s="59"/>
      <c r="CZ138" s="59"/>
      <c r="DA138" s="59"/>
      <c r="DB138" s="59"/>
      <c r="DC138" s="59"/>
      <c r="DD138" s="59"/>
    </row>
    <row r="139" spans="73:108" ht="15">
      <c r="BU139" s="59"/>
      <c r="BV139" s="59"/>
      <c r="BW139" s="59"/>
      <c r="BX139" s="59"/>
      <c r="BY139" s="59"/>
      <c r="BZ139" s="59"/>
      <c r="CA139" s="59"/>
      <c r="CB139" s="59"/>
      <c r="CC139" s="59"/>
      <c r="CD139" s="59"/>
      <c r="CE139" s="59"/>
      <c r="CF139" s="59"/>
      <c r="CG139" s="59"/>
      <c r="CH139" s="59"/>
      <c r="CI139" s="59"/>
      <c r="CJ139" s="59"/>
      <c r="CK139" s="59"/>
      <c r="CL139" s="59"/>
      <c r="CM139" s="59"/>
      <c r="CN139" s="59"/>
      <c r="CO139" s="59"/>
      <c r="CP139" s="59"/>
      <c r="CQ139" s="59"/>
      <c r="CR139" s="59"/>
      <c r="CS139" s="59"/>
      <c r="CT139" s="59"/>
      <c r="CU139" s="59"/>
      <c r="CV139" s="59"/>
      <c r="CW139" s="59"/>
      <c r="CX139" s="59"/>
      <c r="CY139" s="59"/>
      <c r="CZ139" s="59"/>
      <c r="DA139" s="59"/>
      <c r="DB139" s="59"/>
      <c r="DC139" s="59"/>
      <c r="DD139" s="59"/>
    </row>
    <row r="140" spans="73:108" ht="15">
      <c r="BU140" s="59"/>
      <c r="BV140" s="59"/>
      <c r="BW140" s="59"/>
      <c r="BX140" s="59"/>
      <c r="BY140" s="59"/>
      <c r="BZ140" s="59"/>
      <c r="CA140" s="59"/>
      <c r="CB140" s="59"/>
      <c r="CC140" s="59"/>
      <c r="CD140" s="59"/>
      <c r="CE140" s="59"/>
      <c r="CF140" s="59"/>
      <c r="CG140" s="59"/>
      <c r="CH140" s="59"/>
      <c r="CI140" s="59"/>
      <c r="CJ140" s="59"/>
      <c r="CK140" s="59"/>
      <c r="CL140" s="59"/>
      <c r="CM140" s="59"/>
      <c r="CN140" s="59"/>
      <c r="CO140" s="59"/>
      <c r="CP140" s="59"/>
      <c r="CQ140" s="59"/>
      <c r="CR140" s="59"/>
      <c r="CS140" s="59"/>
      <c r="CT140" s="59"/>
      <c r="CU140" s="59"/>
      <c r="CV140" s="59"/>
      <c r="CW140" s="59"/>
      <c r="CX140" s="59"/>
      <c r="CY140" s="59"/>
      <c r="CZ140" s="59"/>
      <c r="DA140" s="59"/>
      <c r="DB140" s="59"/>
      <c r="DC140" s="59"/>
      <c r="DD140" s="59"/>
    </row>
    <row r="141" spans="73:108" ht="15">
      <c r="BU141" s="59"/>
      <c r="BV141" s="59"/>
      <c r="BW141" s="59"/>
      <c r="BX141" s="59"/>
      <c r="BY141" s="59"/>
      <c r="BZ141" s="59"/>
      <c r="CA141" s="59"/>
      <c r="CB141" s="59"/>
      <c r="CC141" s="59"/>
      <c r="CD141" s="59"/>
      <c r="CE141" s="59"/>
      <c r="CF141" s="59"/>
      <c r="CG141" s="59"/>
      <c r="CH141" s="59"/>
      <c r="CI141" s="59"/>
      <c r="CJ141" s="59"/>
      <c r="CK141" s="59"/>
      <c r="CL141" s="59"/>
      <c r="CM141" s="59"/>
      <c r="CN141" s="59"/>
      <c r="CO141" s="59"/>
      <c r="CP141" s="59"/>
      <c r="CQ141" s="59"/>
      <c r="CR141" s="59"/>
      <c r="CS141" s="59"/>
      <c r="CT141" s="59"/>
      <c r="CU141" s="59"/>
      <c r="CV141" s="59"/>
      <c r="CW141" s="59"/>
      <c r="CX141" s="59"/>
      <c r="CY141" s="59"/>
      <c r="CZ141" s="59"/>
      <c r="DA141" s="59"/>
      <c r="DB141" s="59"/>
      <c r="DC141" s="59"/>
      <c r="DD141" s="59"/>
    </row>
    <row r="142" spans="73:108" ht="15">
      <c r="BU142" s="59"/>
      <c r="BV142" s="59"/>
      <c r="BW142" s="59"/>
      <c r="BX142" s="59"/>
      <c r="BY142" s="59"/>
      <c r="BZ142" s="59"/>
      <c r="CA142" s="59"/>
      <c r="CB142" s="59"/>
      <c r="CC142" s="59"/>
      <c r="CD142" s="59"/>
      <c r="CE142" s="59"/>
      <c r="CF142" s="59"/>
      <c r="CG142" s="59"/>
      <c r="CH142" s="59"/>
      <c r="CI142" s="59"/>
      <c r="CJ142" s="59"/>
      <c r="CK142" s="59"/>
      <c r="CL142" s="59"/>
      <c r="CM142" s="59"/>
      <c r="CN142" s="59"/>
      <c r="CO142" s="59"/>
      <c r="CP142" s="59"/>
      <c r="CQ142" s="59"/>
      <c r="CR142" s="59"/>
      <c r="CS142" s="59"/>
      <c r="CT142" s="59"/>
      <c r="CU142" s="59"/>
      <c r="CV142" s="59"/>
      <c r="CW142" s="59"/>
      <c r="CX142" s="59"/>
      <c r="CY142" s="59"/>
      <c r="CZ142" s="59"/>
      <c r="DA142" s="59"/>
      <c r="DB142" s="59"/>
      <c r="DC142" s="59"/>
      <c r="DD142" s="59"/>
    </row>
    <row r="143" spans="73:108" ht="15">
      <c r="BU143" s="59"/>
      <c r="BV143" s="59"/>
      <c r="BW143" s="59"/>
      <c r="BX143" s="59"/>
      <c r="BY143" s="59"/>
      <c r="BZ143" s="59"/>
      <c r="CA143" s="59"/>
      <c r="CB143" s="59"/>
      <c r="CC143" s="59"/>
      <c r="CD143" s="59"/>
      <c r="CE143" s="59"/>
      <c r="CF143" s="59"/>
      <c r="CG143" s="59"/>
      <c r="CH143" s="59"/>
      <c r="CI143" s="59"/>
      <c r="CJ143" s="59"/>
      <c r="CK143" s="59"/>
      <c r="CL143" s="59"/>
      <c r="CM143" s="59"/>
      <c r="CN143" s="59"/>
      <c r="CO143" s="59"/>
      <c r="CP143" s="59"/>
      <c r="CQ143" s="59"/>
      <c r="CR143" s="59"/>
      <c r="CS143" s="59"/>
      <c r="CT143" s="59"/>
      <c r="CU143" s="59"/>
      <c r="CV143" s="59"/>
      <c r="CW143" s="59"/>
      <c r="CX143" s="59"/>
      <c r="CY143" s="59"/>
      <c r="CZ143" s="59"/>
      <c r="DA143" s="59"/>
      <c r="DB143" s="59"/>
      <c r="DC143" s="59"/>
      <c r="DD143" s="59"/>
    </row>
    <row r="144" spans="73:108" ht="15">
      <c r="BU144" s="59"/>
      <c r="BV144" s="59"/>
      <c r="BW144" s="59"/>
      <c r="BX144" s="59"/>
      <c r="BY144" s="59"/>
      <c r="BZ144" s="59"/>
      <c r="CA144" s="59"/>
      <c r="CB144" s="59"/>
      <c r="CC144" s="59"/>
      <c r="CD144" s="59"/>
      <c r="CE144" s="59"/>
      <c r="CF144" s="59"/>
      <c r="CG144" s="59"/>
      <c r="CH144" s="59"/>
      <c r="CI144" s="59"/>
      <c r="CJ144" s="59"/>
      <c r="CK144" s="59"/>
      <c r="CL144" s="59"/>
      <c r="CM144" s="59"/>
      <c r="CN144" s="59"/>
      <c r="CO144" s="59"/>
      <c r="CP144" s="59"/>
      <c r="CQ144" s="59"/>
      <c r="CR144" s="59"/>
      <c r="CS144" s="59"/>
      <c r="CT144" s="59"/>
      <c r="CU144" s="59"/>
      <c r="CV144" s="59"/>
      <c r="CW144" s="59"/>
      <c r="CX144" s="59"/>
      <c r="CY144" s="59"/>
      <c r="CZ144" s="59"/>
      <c r="DA144" s="59"/>
      <c r="DB144" s="59"/>
      <c r="DC144" s="59"/>
      <c r="DD144" s="59"/>
    </row>
    <row r="145" spans="73:108" ht="15">
      <c r="BU145" s="59"/>
      <c r="BV145" s="59"/>
      <c r="BW145" s="59"/>
      <c r="BX145" s="59"/>
      <c r="BY145" s="59"/>
      <c r="BZ145" s="59"/>
      <c r="CA145" s="59"/>
      <c r="CB145" s="59"/>
      <c r="CC145" s="59"/>
      <c r="CD145" s="59"/>
      <c r="CE145" s="59"/>
      <c r="CF145" s="59"/>
      <c r="CG145" s="59"/>
      <c r="CH145" s="59"/>
      <c r="CI145" s="59"/>
      <c r="CJ145" s="59"/>
      <c r="CK145" s="59"/>
      <c r="CL145" s="59"/>
      <c r="CM145" s="59"/>
      <c r="CN145" s="59"/>
      <c r="CO145" s="59"/>
      <c r="CP145" s="59"/>
      <c r="CQ145" s="59"/>
      <c r="CR145" s="59"/>
      <c r="CS145" s="59"/>
      <c r="CT145" s="59"/>
      <c r="CU145" s="59"/>
      <c r="CV145" s="59"/>
      <c r="CW145" s="59"/>
      <c r="CX145" s="59"/>
      <c r="CY145" s="59"/>
      <c r="CZ145" s="59"/>
      <c r="DA145" s="59"/>
      <c r="DB145" s="59"/>
      <c r="DC145" s="59"/>
      <c r="DD145" s="59"/>
    </row>
    <row r="146" spans="73:108" ht="15">
      <c r="BU146" s="59"/>
      <c r="BV146" s="59"/>
      <c r="BW146" s="59"/>
      <c r="BX146" s="59"/>
      <c r="BY146" s="59"/>
      <c r="BZ146" s="59"/>
      <c r="CA146" s="59"/>
      <c r="CB146" s="59"/>
      <c r="CC146" s="59"/>
      <c r="CD146" s="59"/>
      <c r="CE146" s="59"/>
      <c r="CF146" s="59"/>
      <c r="CG146" s="59"/>
      <c r="CH146" s="59"/>
      <c r="CI146" s="59"/>
      <c r="CJ146" s="59"/>
      <c r="CK146" s="59"/>
      <c r="CL146" s="59"/>
      <c r="CM146" s="59"/>
      <c r="CN146" s="59"/>
      <c r="CO146" s="59"/>
      <c r="CP146" s="59"/>
      <c r="CQ146" s="59"/>
      <c r="CR146" s="59"/>
      <c r="CS146" s="59"/>
      <c r="CT146" s="59"/>
      <c r="CU146" s="59"/>
      <c r="CV146" s="59"/>
      <c r="CW146" s="59"/>
      <c r="CX146" s="59"/>
      <c r="CY146" s="59"/>
      <c r="CZ146" s="59"/>
      <c r="DA146" s="59"/>
      <c r="DB146" s="59"/>
      <c r="DC146" s="59"/>
      <c r="DD146" s="59"/>
    </row>
    <row r="147" spans="73:108" ht="15">
      <c r="BU147" s="59"/>
      <c r="BV147" s="59"/>
      <c r="BW147" s="59"/>
      <c r="BX147" s="59"/>
      <c r="BY147" s="59"/>
      <c r="BZ147" s="59"/>
      <c r="CA147" s="59"/>
      <c r="CB147" s="59"/>
      <c r="CC147" s="59"/>
      <c r="CD147" s="59"/>
      <c r="CE147" s="59"/>
      <c r="CF147" s="59"/>
      <c r="CG147" s="59"/>
      <c r="CH147" s="59"/>
      <c r="CI147" s="59"/>
      <c r="CJ147" s="59"/>
      <c r="CK147" s="59"/>
      <c r="CL147" s="59"/>
      <c r="CM147" s="59"/>
      <c r="CN147" s="59"/>
      <c r="CO147" s="59"/>
      <c r="CP147" s="59"/>
      <c r="CQ147" s="59"/>
      <c r="CR147" s="59"/>
      <c r="CS147" s="59"/>
      <c r="CT147" s="59"/>
      <c r="CU147" s="59"/>
      <c r="CV147" s="59"/>
      <c r="CW147" s="59"/>
      <c r="CX147" s="59"/>
      <c r="CY147" s="59"/>
      <c r="CZ147" s="59"/>
      <c r="DA147" s="59"/>
      <c r="DB147" s="59"/>
      <c r="DC147" s="59"/>
      <c r="DD147" s="59"/>
    </row>
    <row r="148" spans="73:108" ht="15">
      <c r="BU148" s="59"/>
      <c r="BV148" s="59"/>
      <c r="BW148" s="59"/>
      <c r="BX148" s="59"/>
      <c r="BY148" s="59"/>
      <c r="BZ148" s="59"/>
      <c r="CA148" s="59"/>
      <c r="CB148" s="59"/>
      <c r="CC148" s="59"/>
      <c r="CD148" s="59"/>
      <c r="CE148" s="59"/>
      <c r="CF148" s="59"/>
      <c r="CG148" s="59"/>
      <c r="CH148" s="59"/>
      <c r="CI148" s="59"/>
      <c r="CJ148" s="59"/>
      <c r="CK148" s="59"/>
      <c r="CL148" s="59"/>
      <c r="CM148" s="59"/>
      <c r="CN148" s="59"/>
      <c r="CO148" s="59"/>
      <c r="CP148" s="59"/>
      <c r="CQ148" s="59"/>
      <c r="CR148" s="59"/>
      <c r="CS148" s="59"/>
      <c r="CT148" s="59"/>
      <c r="CU148" s="59"/>
      <c r="CV148" s="59"/>
      <c r="CW148" s="59"/>
      <c r="CX148" s="59"/>
      <c r="CY148" s="59"/>
      <c r="CZ148" s="59"/>
      <c r="DA148" s="59"/>
      <c r="DB148" s="59"/>
      <c r="DC148" s="59"/>
      <c r="DD148" s="59"/>
    </row>
    <row r="149" spans="73:108" ht="15">
      <c r="BU149" s="59"/>
      <c r="BV149" s="59"/>
      <c r="BW149" s="59"/>
      <c r="BX149" s="59"/>
      <c r="BY149" s="59"/>
      <c r="BZ149" s="59"/>
      <c r="CA149" s="59"/>
      <c r="CB149" s="59"/>
      <c r="CC149" s="59"/>
      <c r="CD149" s="59"/>
      <c r="CE149" s="59"/>
      <c r="CF149" s="59"/>
      <c r="CG149" s="59"/>
      <c r="CH149" s="59"/>
      <c r="CI149" s="59"/>
      <c r="CJ149" s="59"/>
      <c r="CK149" s="59"/>
      <c r="CL149" s="59"/>
      <c r="CM149" s="59"/>
      <c r="CN149" s="59"/>
      <c r="CO149" s="59"/>
      <c r="CP149" s="59"/>
      <c r="CQ149" s="59"/>
      <c r="CR149" s="59"/>
      <c r="CS149" s="59"/>
      <c r="CT149" s="59"/>
      <c r="CU149" s="59"/>
      <c r="CV149" s="59"/>
      <c r="CW149" s="59"/>
      <c r="CX149" s="59"/>
      <c r="CY149" s="59"/>
      <c r="CZ149" s="59"/>
      <c r="DA149" s="59"/>
      <c r="DB149" s="59"/>
      <c r="DC149" s="59"/>
      <c r="DD149" s="59"/>
    </row>
    <row r="150" spans="73:108" ht="15">
      <c r="BU150" s="59"/>
      <c r="BV150" s="59"/>
      <c r="BW150" s="59"/>
      <c r="BX150" s="59"/>
      <c r="BY150" s="59"/>
      <c r="BZ150" s="59"/>
      <c r="CA150" s="59"/>
      <c r="CB150" s="59"/>
      <c r="CC150" s="59"/>
      <c r="CD150" s="59"/>
      <c r="CE150" s="59"/>
      <c r="CF150" s="59"/>
      <c r="CG150" s="59"/>
      <c r="CH150" s="59"/>
      <c r="CI150" s="59"/>
      <c r="CJ150" s="59"/>
      <c r="CK150" s="59"/>
      <c r="CL150" s="59"/>
      <c r="CM150" s="59"/>
      <c r="CN150" s="59"/>
      <c r="CO150" s="59"/>
      <c r="CP150" s="59"/>
      <c r="CQ150" s="59"/>
      <c r="CR150" s="59"/>
      <c r="CS150" s="59"/>
      <c r="CT150" s="59"/>
      <c r="CU150" s="59"/>
      <c r="CV150" s="59"/>
      <c r="CW150" s="59"/>
      <c r="CX150" s="59"/>
      <c r="CY150" s="59"/>
      <c r="CZ150" s="59"/>
      <c r="DA150" s="59"/>
      <c r="DB150" s="59"/>
      <c r="DC150" s="59"/>
      <c r="DD150" s="59"/>
    </row>
    <row r="151" spans="73:108" ht="15">
      <c r="BU151" s="59"/>
      <c r="BV151" s="59"/>
      <c r="BW151" s="59"/>
      <c r="BX151" s="59"/>
      <c r="BY151" s="59"/>
      <c r="BZ151" s="59"/>
      <c r="CA151" s="59"/>
      <c r="CB151" s="59"/>
      <c r="CC151" s="59"/>
      <c r="CD151" s="59"/>
      <c r="CE151" s="59"/>
      <c r="CF151" s="59"/>
      <c r="CG151" s="59"/>
      <c r="CH151" s="59"/>
      <c r="CI151" s="59"/>
      <c r="CJ151" s="59"/>
      <c r="CK151" s="59"/>
      <c r="CL151" s="59"/>
      <c r="CM151" s="59"/>
      <c r="CN151" s="59"/>
      <c r="CO151" s="59"/>
      <c r="CP151" s="59"/>
      <c r="CQ151" s="59"/>
      <c r="CR151" s="59"/>
      <c r="CS151" s="59"/>
      <c r="CT151" s="59"/>
      <c r="CU151" s="59"/>
      <c r="CV151" s="59"/>
      <c r="CW151" s="59"/>
      <c r="CX151" s="59"/>
      <c r="CY151" s="59"/>
      <c r="CZ151" s="59"/>
      <c r="DA151" s="59"/>
      <c r="DB151" s="59"/>
      <c r="DC151" s="59"/>
      <c r="DD151" s="59"/>
    </row>
    <row r="152" spans="73:108" ht="15">
      <c r="BU152" s="59"/>
      <c r="BV152" s="59"/>
      <c r="BW152" s="59"/>
      <c r="BX152" s="59"/>
      <c r="BY152" s="59"/>
      <c r="BZ152" s="59"/>
      <c r="CA152" s="59"/>
      <c r="CB152" s="59"/>
      <c r="CC152" s="59"/>
      <c r="CD152" s="59"/>
      <c r="CE152" s="59"/>
      <c r="CF152" s="59"/>
      <c r="CG152" s="59"/>
      <c r="CH152" s="59"/>
      <c r="CI152" s="59"/>
      <c r="CJ152" s="59"/>
      <c r="CK152" s="59"/>
      <c r="CL152" s="59"/>
      <c r="CM152" s="59"/>
      <c r="CN152" s="59"/>
      <c r="CO152" s="59"/>
      <c r="CP152" s="59"/>
      <c r="CQ152" s="59"/>
      <c r="CR152" s="59"/>
      <c r="CS152" s="59"/>
      <c r="CT152" s="59"/>
      <c r="CU152" s="59"/>
      <c r="CV152" s="59"/>
      <c r="CW152" s="59"/>
      <c r="CX152" s="59"/>
      <c r="CY152" s="59"/>
      <c r="CZ152" s="59"/>
      <c r="DA152" s="59"/>
      <c r="DB152" s="59"/>
      <c r="DC152" s="59"/>
      <c r="DD152" s="59"/>
    </row>
    <row r="153" spans="73:108" ht="15">
      <c r="BU153" s="59"/>
      <c r="BV153" s="59"/>
      <c r="BW153" s="59"/>
      <c r="BX153" s="59"/>
      <c r="BY153" s="59"/>
      <c r="BZ153" s="59"/>
      <c r="CA153" s="59"/>
      <c r="CB153" s="59"/>
      <c r="CC153" s="59"/>
      <c r="CD153" s="59"/>
      <c r="CE153" s="59"/>
      <c r="CF153" s="59"/>
      <c r="CG153" s="59"/>
      <c r="CH153" s="59"/>
      <c r="CI153" s="59"/>
      <c r="CJ153" s="59"/>
      <c r="CK153" s="59"/>
      <c r="CL153" s="59"/>
      <c r="CM153" s="59"/>
      <c r="CN153" s="59"/>
      <c r="CO153" s="59"/>
      <c r="CP153" s="59"/>
      <c r="CQ153" s="59"/>
      <c r="CR153" s="59"/>
      <c r="CS153" s="59"/>
      <c r="CT153" s="59"/>
      <c r="CU153" s="59"/>
      <c r="CV153" s="59"/>
      <c r="CW153" s="59"/>
      <c r="CX153" s="59"/>
      <c r="CY153" s="59"/>
      <c r="CZ153" s="59"/>
      <c r="DA153" s="59"/>
      <c r="DB153" s="59"/>
      <c r="DC153" s="59"/>
      <c r="DD153" s="59"/>
    </row>
    <row r="154" spans="73:108" ht="15">
      <c r="BU154" s="59"/>
      <c r="BV154" s="59"/>
      <c r="BW154" s="59"/>
      <c r="BX154" s="59"/>
      <c r="BY154" s="59"/>
      <c r="BZ154" s="59"/>
      <c r="CA154" s="59"/>
      <c r="CB154" s="59"/>
      <c r="CC154" s="59"/>
      <c r="CD154" s="59"/>
      <c r="CE154" s="59"/>
      <c r="CF154" s="59"/>
      <c r="CG154" s="59"/>
      <c r="CH154" s="59"/>
      <c r="CI154" s="59"/>
      <c r="CJ154" s="59"/>
      <c r="CK154" s="59"/>
      <c r="CL154" s="59"/>
      <c r="CM154" s="59"/>
      <c r="CN154" s="59"/>
      <c r="CO154" s="59"/>
      <c r="CP154" s="59"/>
      <c r="CQ154" s="59"/>
      <c r="CR154" s="59"/>
      <c r="CS154" s="59"/>
      <c r="CT154" s="59"/>
      <c r="CU154" s="59"/>
      <c r="CV154" s="59"/>
      <c r="CW154" s="59"/>
      <c r="CX154" s="59"/>
      <c r="CY154" s="59"/>
      <c r="CZ154" s="59"/>
      <c r="DA154" s="59"/>
      <c r="DB154" s="59"/>
      <c r="DC154" s="59"/>
      <c r="DD154" s="59"/>
    </row>
    <row r="155" spans="73:108" ht="15">
      <c r="BU155" s="59"/>
      <c r="BV155" s="59"/>
      <c r="BW155" s="59"/>
      <c r="BX155" s="59"/>
      <c r="BY155" s="59"/>
      <c r="BZ155" s="59"/>
      <c r="CA155" s="59"/>
      <c r="CB155" s="59"/>
      <c r="CC155" s="59"/>
      <c r="CD155" s="59"/>
      <c r="CE155" s="59"/>
      <c r="CF155" s="59"/>
      <c r="CG155" s="59"/>
      <c r="CH155" s="59"/>
      <c r="CI155" s="59"/>
      <c r="CJ155" s="59"/>
      <c r="CK155" s="59"/>
      <c r="CL155" s="59"/>
      <c r="CM155" s="59"/>
      <c r="CN155" s="59"/>
      <c r="CO155" s="59"/>
      <c r="CP155" s="59"/>
      <c r="CQ155" s="59"/>
      <c r="CR155" s="59"/>
      <c r="CS155" s="59"/>
      <c r="CT155" s="59"/>
      <c r="CU155" s="59"/>
      <c r="CV155" s="59"/>
      <c r="CW155" s="59"/>
      <c r="CX155" s="59"/>
      <c r="CY155" s="59"/>
      <c r="CZ155" s="59"/>
      <c r="DA155" s="59"/>
      <c r="DB155" s="59"/>
      <c r="DC155" s="59"/>
      <c r="DD155" s="59"/>
    </row>
    <row r="156" spans="73:108" ht="15">
      <c r="BU156" s="59"/>
      <c r="BV156" s="59"/>
      <c r="BW156" s="59"/>
      <c r="BX156" s="59"/>
      <c r="BY156" s="59"/>
      <c r="BZ156" s="59"/>
      <c r="CA156" s="59"/>
      <c r="CB156" s="59"/>
      <c r="CC156" s="59"/>
      <c r="CD156" s="59"/>
      <c r="CE156" s="59"/>
      <c r="CF156" s="59"/>
      <c r="CG156" s="59"/>
      <c r="CH156" s="59"/>
      <c r="CI156" s="59"/>
      <c r="CJ156" s="59"/>
      <c r="CK156" s="59"/>
      <c r="CL156" s="59"/>
      <c r="CM156" s="59"/>
      <c r="CN156" s="59"/>
      <c r="CO156" s="59"/>
      <c r="CP156" s="59"/>
      <c r="CQ156" s="59"/>
      <c r="CR156" s="59"/>
      <c r="CS156" s="59"/>
      <c r="CT156" s="59"/>
      <c r="CU156" s="59"/>
      <c r="CV156" s="59"/>
      <c r="CW156" s="59"/>
      <c r="CX156" s="59"/>
      <c r="CY156" s="59"/>
      <c r="CZ156" s="59"/>
      <c r="DA156" s="59"/>
      <c r="DB156" s="59"/>
      <c r="DC156" s="59"/>
      <c r="DD156" s="59"/>
    </row>
    <row r="157" spans="73:108" ht="15">
      <c r="BU157" s="59"/>
      <c r="BV157" s="59"/>
      <c r="BW157" s="59"/>
      <c r="BX157" s="59"/>
      <c r="BY157" s="59"/>
      <c r="BZ157" s="59"/>
      <c r="CA157" s="59"/>
      <c r="CB157" s="59"/>
      <c r="CC157" s="59"/>
      <c r="CD157" s="59"/>
      <c r="CE157" s="59"/>
      <c r="CF157" s="59"/>
      <c r="CG157" s="59"/>
      <c r="CH157" s="59"/>
      <c r="CI157" s="59"/>
      <c r="CJ157" s="59"/>
      <c r="CK157" s="59"/>
      <c r="CL157" s="59"/>
      <c r="CM157" s="59"/>
      <c r="CN157" s="59"/>
      <c r="CO157" s="59"/>
      <c r="CP157" s="59"/>
      <c r="CQ157" s="59"/>
      <c r="CR157" s="59"/>
      <c r="CS157" s="59"/>
      <c r="CT157" s="59"/>
      <c r="CU157" s="59"/>
      <c r="CV157" s="59"/>
      <c r="CW157" s="59"/>
      <c r="CX157" s="59"/>
      <c r="CY157" s="59"/>
      <c r="CZ157" s="59"/>
      <c r="DA157" s="59"/>
      <c r="DB157" s="59"/>
      <c r="DC157" s="59"/>
      <c r="DD157" s="59"/>
    </row>
    <row r="158" spans="73:108" ht="15">
      <c r="BU158" s="59"/>
      <c r="BV158" s="59"/>
      <c r="BW158" s="59"/>
      <c r="BX158" s="59"/>
      <c r="BY158" s="59"/>
      <c r="BZ158" s="59"/>
      <c r="CA158" s="59"/>
      <c r="CB158" s="59"/>
      <c r="CC158" s="59"/>
      <c r="CD158" s="59"/>
      <c r="CE158" s="59"/>
      <c r="CF158" s="59"/>
      <c r="CG158" s="59"/>
      <c r="CH158" s="59"/>
      <c r="CI158" s="59"/>
      <c r="CJ158" s="59"/>
      <c r="CK158" s="59"/>
      <c r="CL158" s="59"/>
      <c r="CM158" s="59"/>
      <c r="CN158" s="59"/>
      <c r="CO158" s="59"/>
      <c r="CP158" s="59"/>
      <c r="CQ158" s="59"/>
      <c r="CR158" s="59"/>
      <c r="CS158" s="59"/>
      <c r="CT158" s="59"/>
      <c r="CU158" s="59"/>
      <c r="CV158" s="59"/>
      <c r="CW158" s="59"/>
      <c r="CX158" s="59"/>
      <c r="CY158" s="59"/>
      <c r="CZ158" s="59"/>
      <c r="DA158" s="59"/>
      <c r="DB158" s="59"/>
      <c r="DC158" s="59"/>
      <c r="DD158" s="59"/>
    </row>
    <row r="159" spans="73:108" ht="15">
      <c r="BU159" s="59"/>
      <c r="BV159" s="59"/>
      <c r="BW159" s="59"/>
      <c r="BX159" s="59"/>
      <c r="BY159" s="59"/>
      <c r="BZ159" s="59"/>
      <c r="CA159" s="59"/>
      <c r="CB159" s="59"/>
      <c r="CC159" s="59"/>
      <c r="CD159" s="59"/>
      <c r="CE159" s="59"/>
      <c r="CF159" s="59"/>
      <c r="CG159" s="59"/>
      <c r="CH159" s="59"/>
      <c r="CI159" s="59"/>
      <c r="CJ159" s="59"/>
      <c r="CK159" s="59"/>
      <c r="CL159" s="59"/>
      <c r="CM159" s="59"/>
      <c r="CN159" s="59"/>
      <c r="CO159" s="59"/>
      <c r="CP159" s="59"/>
      <c r="CQ159" s="59"/>
      <c r="CR159" s="59"/>
      <c r="CS159" s="59"/>
      <c r="CT159" s="59"/>
      <c r="CU159" s="59"/>
      <c r="CV159" s="59"/>
      <c r="CW159" s="59"/>
      <c r="CX159" s="59"/>
      <c r="CY159" s="59"/>
      <c r="CZ159" s="59"/>
      <c r="DA159" s="59"/>
      <c r="DB159" s="59"/>
      <c r="DC159" s="59"/>
      <c r="DD159" s="59"/>
    </row>
    <row r="160" spans="73:108" ht="15">
      <c r="BU160" s="59"/>
      <c r="BV160" s="59"/>
      <c r="BW160" s="59"/>
      <c r="BX160" s="59"/>
      <c r="BY160" s="59"/>
      <c r="BZ160" s="59"/>
      <c r="CA160" s="59"/>
      <c r="CB160" s="59"/>
      <c r="CC160" s="59"/>
      <c r="CD160" s="59"/>
      <c r="CE160" s="59"/>
      <c r="CF160" s="59"/>
      <c r="CG160" s="59"/>
      <c r="CH160" s="59"/>
      <c r="CI160" s="59"/>
      <c r="CJ160" s="59"/>
      <c r="CK160" s="59"/>
      <c r="CL160" s="59"/>
      <c r="CM160" s="59"/>
      <c r="CN160" s="59"/>
      <c r="CO160" s="59"/>
      <c r="CP160" s="59"/>
      <c r="CQ160" s="59"/>
      <c r="CR160" s="59"/>
      <c r="CS160" s="59"/>
      <c r="CT160" s="59"/>
      <c r="CU160" s="59"/>
      <c r="CV160" s="59"/>
      <c r="CW160" s="59"/>
      <c r="CX160" s="59"/>
      <c r="CY160" s="59"/>
      <c r="CZ160" s="59"/>
      <c r="DA160" s="59"/>
      <c r="DB160" s="59"/>
      <c r="DC160" s="59"/>
      <c r="DD160" s="59"/>
    </row>
    <row r="161" spans="73:108" ht="15">
      <c r="BU161" s="59"/>
      <c r="BV161" s="59"/>
      <c r="BW161" s="59"/>
      <c r="BX161" s="59"/>
      <c r="BY161" s="59"/>
      <c r="BZ161" s="59"/>
      <c r="CA161" s="59"/>
      <c r="CB161" s="59"/>
      <c r="CC161" s="59"/>
      <c r="CD161" s="59"/>
      <c r="CE161" s="59"/>
      <c r="CF161" s="59"/>
      <c r="CG161" s="59"/>
      <c r="CH161" s="59"/>
      <c r="CI161" s="59"/>
      <c r="CJ161" s="59"/>
      <c r="CK161" s="59"/>
      <c r="CL161" s="59"/>
      <c r="CM161" s="59"/>
      <c r="CN161" s="59"/>
      <c r="CO161" s="59"/>
      <c r="CP161" s="59"/>
      <c r="CQ161" s="59"/>
      <c r="CR161" s="59"/>
      <c r="CS161" s="59"/>
      <c r="CT161" s="59"/>
      <c r="CU161" s="59"/>
      <c r="CV161" s="59"/>
      <c r="CW161" s="59"/>
      <c r="CX161" s="59"/>
      <c r="CY161" s="59"/>
      <c r="CZ161" s="59"/>
      <c r="DA161" s="59"/>
      <c r="DB161" s="59"/>
      <c r="DC161" s="59"/>
      <c r="DD161" s="59"/>
    </row>
    <row r="162" spans="73:108" ht="15">
      <c r="BU162" s="59"/>
      <c r="BV162" s="59"/>
      <c r="BW162" s="59"/>
      <c r="BX162" s="59"/>
      <c r="BY162" s="59"/>
      <c r="BZ162" s="59"/>
      <c r="CA162" s="59"/>
      <c r="CB162" s="59"/>
      <c r="CC162" s="59"/>
      <c r="CD162" s="59"/>
      <c r="CE162" s="59"/>
      <c r="CF162" s="59"/>
      <c r="CG162" s="59"/>
      <c r="CH162" s="59"/>
      <c r="CI162" s="59"/>
      <c r="CJ162" s="59"/>
      <c r="CK162" s="59"/>
      <c r="CL162" s="59"/>
      <c r="CM162" s="59"/>
      <c r="CN162" s="59"/>
      <c r="CO162" s="59"/>
      <c r="CP162" s="59"/>
      <c r="CQ162" s="59"/>
      <c r="CR162" s="59"/>
      <c r="CS162" s="59"/>
      <c r="CT162" s="59"/>
      <c r="CU162" s="59"/>
      <c r="CV162" s="59"/>
      <c r="CW162" s="59"/>
      <c r="CX162" s="59"/>
      <c r="CY162" s="59"/>
      <c r="CZ162" s="59"/>
      <c r="DA162" s="59"/>
      <c r="DB162" s="59"/>
      <c r="DC162" s="59"/>
      <c r="DD162" s="59"/>
    </row>
    <row r="163" spans="73:108" ht="15">
      <c r="BU163" s="59"/>
      <c r="BV163" s="59"/>
      <c r="BW163" s="59"/>
      <c r="BX163" s="59"/>
      <c r="BY163" s="59"/>
      <c r="BZ163" s="59"/>
      <c r="CA163" s="59"/>
      <c r="CB163" s="59"/>
      <c r="CC163" s="59"/>
      <c r="CD163" s="59"/>
      <c r="CE163" s="59"/>
      <c r="CF163" s="59"/>
      <c r="CG163" s="59"/>
      <c r="CH163" s="59"/>
      <c r="CI163" s="59"/>
      <c r="CJ163" s="59"/>
      <c r="CK163" s="59"/>
      <c r="CL163" s="59"/>
      <c r="CM163" s="59"/>
      <c r="CN163" s="59"/>
      <c r="CO163" s="59"/>
      <c r="CP163" s="59"/>
      <c r="CQ163" s="59"/>
      <c r="CR163" s="59"/>
      <c r="CS163" s="59"/>
      <c r="CT163" s="59"/>
      <c r="CU163" s="59"/>
      <c r="CV163" s="59"/>
      <c r="CW163" s="59"/>
      <c r="CX163" s="59"/>
      <c r="CY163" s="59"/>
      <c r="CZ163" s="59"/>
      <c r="DA163" s="59"/>
      <c r="DB163" s="59"/>
      <c r="DC163" s="59"/>
      <c r="DD163" s="59"/>
    </row>
    <row r="164" spans="73:108" ht="15">
      <c r="BU164" s="59"/>
      <c r="BV164" s="59"/>
      <c r="BW164" s="59"/>
      <c r="BX164" s="59"/>
      <c r="BY164" s="59"/>
      <c r="BZ164" s="59"/>
      <c r="CA164" s="59"/>
      <c r="CB164" s="59"/>
      <c r="CC164" s="59"/>
      <c r="CD164" s="59"/>
      <c r="CE164" s="59"/>
      <c r="CF164" s="59"/>
      <c r="CG164" s="59"/>
      <c r="CH164" s="59"/>
      <c r="CI164" s="59"/>
      <c r="CJ164" s="59"/>
      <c r="CK164" s="59"/>
      <c r="CL164" s="59"/>
      <c r="CM164" s="59"/>
      <c r="CN164" s="59"/>
      <c r="CO164" s="59"/>
      <c r="CP164" s="59"/>
      <c r="CQ164" s="59"/>
      <c r="CR164" s="59"/>
      <c r="CS164" s="59"/>
      <c r="CT164" s="59"/>
      <c r="CU164" s="59"/>
      <c r="CV164" s="59"/>
      <c r="CW164" s="59"/>
      <c r="CX164" s="59"/>
      <c r="CY164" s="59"/>
      <c r="CZ164" s="59"/>
      <c r="DA164" s="59"/>
      <c r="DB164" s="59"/>
      <c r="DC164" s="59"/>
      <c r="DD164" s="59"/>
    </row>
    <row r="165" spans="73:108" ht="15">
      <c r="BU165" s="59"/>
      <c r="BV165" s="59"/>
      <c r="BW165" s="59"/>
      <c r="BX165" s="59"/>
      <c r="BY165" s="59"/>
      <c r="BZ165" s="59"/>
      <c r="CA165" s="59"/>
      <c r="CB165" s="59"/>
      <c r="CC165" s="59"/>
      <c r="CD165" s="59"/>
      <c r="CE165" s="59"/>
      <c r="CF165" s="59"/>
      <c r="CG165" s="59"/>
      <c r="CH165" s="59"/>
      <c r="CI165" s="59"/>
      <c r="CJ165" s="59"/>
      <c r="CK165" s="59"/>
      <c r="CL165" s="59"/>
      <c r="CM165" s="59"/>
      <c r="CN165" s="59"/>
      <c r="CO165" s="59"/>
      <c r="CP165" s="59"/>
      <c r="CQ165" s="59"/>
      <c r="CR165" s="59"/>
      <c r="CS165" s="59"/>
      <c r="CT165" s="59"/>
      <c r="CU165" s="59"/>
      <c r="CV165" s="59"/>
      <c r="CW165" s="59"/>
      <c r="CX165" s="59"/>
      <c r="CY165" s="59"/>
      <c r="CZ165" s="59"/>
      <c r="DA165" s="59"/>
      <c r="DB165" s="59"/>
      <c r="DC165" s="59"/>
      <c r="DD165" s="59"/>
    </row>
    <row r="166" spans="73:108" ht="15">
      <c r="BU166" s="59"/>
      <c r="BV166" s="59"/>
      <c r="BW166" s="59"/>
      <c r="BX166" s="59"/>
      <c r="BY166" s="59"/>
      <c r="BZ166" s="59"/>
      <c r="CA166" s="59"/>
      <c r="CB166" s="59"/>
      <c r="CC166" s="59"/>
      <c r="CD166" s="59"/>
      <c r="CE166" s="59"/>
      <c r="CF166" s="59"/>
      <c r="CG166" s="59"/>
      <c r="CH166" s="59"/>
      <c r="CI166" s="59"/>
      <c r="CJ166" s="59"/>
      <c r="CK166" s="59"/>
      <c r="CL166" s="59"/>
      <c r="CM166" s="59"/>
      <c r="CN166" s="59"/>
      <c r="CO166" s="59"/>
      <c r="CP166" s="59"/>
      <c r="CQ166" s="59"/>
      <c r="CR166" s="59"/>
      <c r="CS166" s="59"/>
      <c r="CT166" s="59"/>
      <c r="CU166" s="59"/>
      <c r="CV166" s="59"/>
      <c r="CW166" s="59"/>
      <c r="CX166" s="59"/>
      <c r="CY166" s="59"/>
      <c r="CZ166" s="59"/>
      <c r="DA166" s="59"/>
      <c r="DB166" s="59"/>
      <c r="DC166" s="59"/>
      <c r="DD166" s="59"/>
    </row>
    <row r="167" spans="73:108" ht="15">
      <c r="BU167" s="59"/>
      <c r="BV167" s="59"/>
      <c r="BW167" s="59"/>
      <c r="BX167" s="59"/>
      <c r="BY167" s="59"/>
      <c r="BZ167" s="59"/>
      <c r="CA167" s="59"/>
      <c r="CB167" s="59"/>
      <c r="CC167" s="59"/>
      <c r="CD167" s="59"/>
      <c r="CE167" s="59"/>
      <c r="CF167" s="59"/>
      <c r="CG167" s="59"/>
      <c r="CH167" s="59"/>
      <c r="CI167" s="59"/>
      <c r="CJ167" s="59"/>
      <c r="CK167" s="59"/>
      <c r="CL167" s="59"/>
      <c r="CM167" s="59"/>
      <c r="CN167" s="59"/>
      <c r="CO167" s="59"/>
      <c r="CP167" s="59"/>
      <c r="CQ167" s="59"/>
      <c r="CR167" s="59"/>
      <c r="CS167" s="59"/>
      <c r="CT167" s="59"/>
      <c r="CU167" s="59"/>
      <c r="CV167" s="59"/>
      <c r="CW167" s="59"/>
      <c r="CX167" s="59"/>
      <c r="CY167" s="59"/>
      <c r="CZ167" s="59"/>
      <c r="DA167" s="59"/>
      <c r="DB167" s="59"/>
      <c r="DC167" s="59"/>
      <c r="DD167" s="59"/>
    </row>
  </sheetData>
  <sheetProtection/>
  <mergeCells count="147">
    <mergeCell ref="A2:DD2"/>
    <mergeCell ref="A4:BT4"/>
    <mergeCell ref="BU4:DD4"/>
    <mergeCell ref="B5:BT5"/>
    <mergeCell ref="BU5:DD5"/>
    <mergeCell ref="B8:BT8"/>
    <mergeCell ref="BU8:DD8"/>
    <mergeCell ref="B9:BT9"/>
    <mergeCell ref="BU9:DD9"/>
    <mergeCell ref="B6:BT6"/>
    <mergeCell ref="BU6:DD6"/>
    <mergeCell ref="B7:BT7"/>
    <mergeCell ref="BU7:DD7"/>
    <mergeCell ref="B12:BT12"/>
    <mergeCell ref="BU12:DD12"/>
    <mergeCell ref="B13:BT13"/>
    <mergeCell ref="BU13:DD13"/>
    <mergeCell ref="B10:BT10"/>
    <mergeCell ref="BU10:DD10"/>
    <mergeCell ref="B11:BT11"/>
    <mergeCell ref="BU11:DD11"/>
    <mergeCell ref="B16:BT16"/>
    <mergeCell ref="BU16:DD16"/>
    <mergeCell ref="B17:BT17"/>
    <mergeCell ref="BU17:DD17"/>
    <mergeCell ref="B14:BT14"/>
    <mergeCell ref="BU14:DD14"/>
    <mergeCell ref="B15:BT15"/>
    <mergeCell ref="BU15:DD15"/>
    <mergeCell ref="B20:BT20"/>
    <mergeCell ref="BU20:DD20"/>
    <mergeCell ref="B21:BT21"/>
    <mergeCell ref="BU21:DD21"/>
    <mergeCell ref="B18:BT18"/>
    <mergeCell ref="BU18:DD18"/>
    <mergeCell ref="B19:BT19"/>
    <mergeCell ref="BU19:DD19"/>
    <mergeCell ref="B24:BT24"/>
    <mergeCell ref="BU24:DD24"/>
    <mergeCell ref="B25:BT25"/>
    <mergeCell ref="BU25:DD25"/>
    <mergeCell ref="B22:BT22"/>
    <mergeCell ref="BU22:DD22"/>
    <mergeCell ref="B23:BT23"/>
    <mergeCell ref="BU23:DD23"/>
    <mergeCell ref="B28:BT28"/>
    <mergeCell ref="BU28:DD28"/>
    <mergeCell ref="B29:BT29"/>
    <mergeCell ref="BU29:DD29"/>
    <mergeCell ref="B26:BT26"/>
    <mergeCell ref="BU26:DD26"/>
    <mergeCell ref="B27:BT27"/>
    <mergeCell ref="BU27:DD27"/>
    <mergeCell ref="B32:BT32"/>
    <mergeCell ref="BU32:DD32"/>
    <mergeCell ref="B33:BT33"/>
    <mergeCell ref="BU33:DD33"/>
    <mergeCell ref="B30:BT30"/>
    <mergeCell ref="BU30:DD30"/>
    <mergeCell ref="B31:BT31"/>
    <mergeCell ref="BU31:DD31"/>
    <mergeCell ref="B36:BT36"/>
    <mergeCell ref="BU36:DD36"/>
    <mergeCell ref="B37:BT37"/>
    <mergeCell ref="BU37:DD37"/>
    <mergeCell ref="B34:BT34"/>
    <mergeCell ref="BU34:DD34"/>
    <mergeCell ref="B35:BT35"/>
    <mergeCell ref="BU35:DD35"/>
    <mergeCell ref="B40:BT40"/>
    <mergeCell ref="BU40:DD40"/>
    <mergeCell ref="B41:BT41"/>
    <mergeCell ref="BU41:DD41"/>
    <mergeCell ref="B38:BT38"/>
    <mergeCell ref="BU38:DD38"/>
    <mergeCell ref="B39:BT39"/>
    <mergeCell ref="BU39:DD39"/>
    <mergeCell ref="B44:BT44"/>
    <mergeCell ref="BU44:DD44"/>
    <mergeCell ref="B45:BT45"/>
    <mergeCell ref="BU45:DD45"/>
    <mergeCell ref="B42:BT42"/>
    <mergeCell ref="BU42:DD42"/>
    <mergeCell ref="B43:BT43"/>
    <mergeCell ref="BU43:DD43"/>
    <mergeCell ref="B48:BT48"/>
    <mergeCell ref="BU48:DD48"/>
    <mergeCell ref="B49:BT49"/>
    <mergeCell ref="BU49:DD49"/>
    <mergeCell ref="B46:BT46"/>
    <mergeCell ref="BU46:DD46"/>
    <mergeCell ref="B47:BT47"/>
    <mergeCell ref="BU47:DD47"/>
    <mergeCell ref="B52:BT52"/>
    <mergeCell ref="BU52:DD52"/>
    <mergeCell ref="B53:BT53"/>
    <mergeCell ref="BU53:DD53"/>
    <mergeCell ref="B50:BT50"/>
    <mergeCell ref="BU50:DD50"/>
    <mergeCell ref="B51:BT51"/>
    <mergeCell ref="BU51:DD51"/>
    <mergeCell ref="B56:BT56"/>
    <mergeCell ref="BU56:DD56"/>
    <mergeCell ref="B57:BT57"/>
    <mergeCell ref="BU57:DD57"/>
    <mergeCell ref="B54:BT54"/>
    <mergeCell ref="BU54:DD54"/>
    <mergeCell ref="B55:BT55"/>
    <mergeCell ref="BU55:DD55"/>
    <mergeCell ref="B60:BT60"/>
    <mergeCell ref="BU60:DD60"/>
    <mergeCell ref="B61:BT61"/>
    <mergeCell ref="BU61:DD61"/>
    <mergeCell ref="B58:BT58"/>
    <mergeCell ref="BU58:DD58"/>
    <mergeCell ref="B59:BT59"/>
    <mergeCell ref="BU59:DD59"/>
    <mergeCell ref="B64:BT64"/>
    <mergeCell ref="BU64:DD64"/>
    <mergeCell ref="B65:BT65"/>
    <mergeCell ref="BU65:DD65"/>
    <mergeCell ref="B62:BT62"/>
    <mergeCell ref="BU62:DD62"/>
    <mergeCell ref="B63:BT63"/>
    <mergeCell ref="BU63:DD63"/>
    <mergeCell ref="B68:BT68"/>
    <mergeCell ref="BU68:DD68"/>
    <mergeCell ref="B69:BT69"/>
    <mergeCell ref="BU69:DD69"/>
    <mergeCell ref="B66:BT66"/>
    <mergeCell ref="BU66:DD66"/>
    <mergeCell ref="B67:BT67"/>
    <mergeCell ref="BU67:DD67"/>
    <mergeCell ref="B72:BT72"/>
    <mergeCell ref="BU72:DD72"/>
    <mergeCell ref="B73:BT73"/>
    <mergeCell ref="BU73:DD73"/>
    <mergeCell ref="B70:BT70"/>
    <mergeCell ref="BU70:DD70"/>
    <mergeCell ref="B71:BT71"/>
    <mergeCell ref="BU71:DD71"/>
    <mergeCell ref="B76:BT76"/>
    <mergeCell ref="BU76:DD76"/>
    <mergeCell ref="B74:BT74"/>
    <mergeCell ref="BU74:DD74"/>
    <mergeCell ref="B75:BT75"/>
    <mergeCell ref="BU75:DD75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AR83"/>
  <sheetViews>
    <sheetView tabSelected="1" view="pageBreakPreview" zoomScale="60" zoomScalePageLayoutView="0" workbookViewId="0" topLeftCell="A2">
      <selection activeCell="I14" sqref="I14"/>
    </sheetView>
  </sheetViews>
  <sheetFormatPr defaultColWidth="9.140625" defaultRowHeight="12.75"/>
  <cols>
    <col min="1" max="1" width="1.8515625" style="0" customWidth="1"/>
    <col min="2" max="2" width="48.57421875" style="0" customWidth="1"/>
    <col min="3" max="3" width="20.8515625" style="0" customWidth="1"/>
    <col min="4" max="8" width="24.28125" style="0" customWidth="1"/>
    <col min="9" max="14" width="39.57421875" style="0" customWidth="1"/>
  </cols>
  <sheetData>
    <row r="1" spans="1:8" ht="14.25" customHeight="1">
      <c r="A1" s="253" t="s">
        <v>87</v>
      </c>
      <c r="B1" s="253"/>
      <c r="C1" s="253"/>
      <c r="D1" s="253"/>
      <c r="E1" s="253"/>
      <c r="F1" s="253"/>
      <c r="G1" s="253"/>
      <c r="H1" s="253"/>
    </row>
    <row r="2" spans="1:8" ht="15">
      <c r="A2" s="48"/>
      <c r="B2" s="48"/>
      <c r="C2" s="48"/>
      <c r="D2" s="48"/>
      <c r="E2" s="48"/>
      <c r="F2" s="48"/>
      <c r="G2" s="48"/>
      <c r="H2" s="48"/>
    </row>
    <row r="3" spans="1:8" ht="12.75">
      <c r="A3" s="255" t="s">
        <v>88</v>
      </c>
      <c r="B3" s="256"/>
      <c r="C3" s="255" t="s">
        <v>89</v>
      </c>
      <c r="D3" s="252" t="s">
        <v>78</v>
      </c>
      <c r="E3" s="252" t="s">
        <v>90</v>
      </c>
      <c r="F3" s="252"/>
      <c r="G3" s="254" t="s">
        <v>91</v>
      </c>
      <c r="H3" s="254"/>
    </row>
    <row r="4" spans="1:8" ht="51">
      <c r="A4" s="257"/>
      <c r="B4" s="258"/>
      <c r="C4" s="257"/>
      <c r="D4" s="252"/>
      <c r="E4" s="50" t="s">
        <v>92</v>
      </c>
      <c r="F4" s="50" t="s">
        <v>93</v>
      </c>
      <c r="G4" s="130" t="s">
        <v>260</v>
      </c>
      <c r="H4" s="130" t="s">
        <v>261</v>
      </c>
    </row>
    <row r="5" spans="1:8" ht="30">
      <c r="A5" s="51"/>
      <c r="B5" s="52" t="s">
        <v>94</v>
      </c>
      <c r="C5" s="53" t="s">
        <v>95</v>
      </c>
      <c r="D5" s="54">
        <f>E5</f>
        <v>147411.41</v>
      </c>
      <c r="E5" s="54">
        <f>Сведения!E62</f>
        <v>147411.41</v>
      </c>
      <c r="F5" s="55"/>
      <c r="G5" s="55">
        <v>0</v>
      </c>
      <c r="H5" s="55">
        <v>0</v>
      </c>
    </row>
    <row r="6" spans="1:8" ht="15">
      <c r="A6" s="51"/>
      <c r="B6" s="56" t="s">
        <v>96</v>
      </c>
      <c r="C6" s="57" t="s">
        <v>95</v>
      </c>
      <c r="D6" s="58">
        <f>E6</f>
        <v>8783119.540000003</v>
      </c>
      <c r="E6" s="58">
        <f>E8+E10+E21+E9</f>
        <v>8783119.540000003</v>
      </c>
      <c r="F6" s="58">
        <f>F8+F10+F21</f>
        <v>0</v>
      </c>
      <c r="G6" s="58">
        <f>G8+G10+G21</f>
        <v>9183620.290000001</v>
      </c>
      <c r="H6" s="58">
        <f>H8+H10+H21</f>
        <v>9869620.29</v>
      </c>
    </row>
    <row r="7" spans="1:8" ht="15">
      <c r="A7" s="51"/>
      <c r="B7" s="52" t="s">
        <v>97</v>
      </c>
      <c r="C7" s="53" t="s">
        <v>95</v>
      </c>
      <c r="D7" s="54"/>
      <c r="E7" s="54"/>
      <c r="F7" s="55"/>
      <c r="G7" s="55"/>
      <c r="H7" s="55"/>
    </row>
    <row r="8" spans="1:8" ht="30">
      <c r="A8" s="51"/>
      <c r="B8" s="52" t="s">
        <v>303</v>
      </c>
      <c r="C8" s="53" t="s">
        <v>95</v>
      </c>
      <c r="D8" s="54">
        <f>E8</f>
        <v>3481666.2200000016</v>
      </c>
      <c r="E8" s="54">
        <f>Сведения!F23</f>
        <v>3481666.2200000016</v>
      </c>
      <c r="F8" s="54">
        <f>F26</f>
        <v>0</v>
      </c>
      <c r="G8" s="55">
        <f>8153945.69-6000</f>
        <v>8147945.69</v>
      </c>
      <c r="H8" s="55">
        <v>8839945.69</v>
      </c>
    </row>
    <row r="9" spans="1:8" ht="30">
      <c r="A9" s="51"/>
      <c r="B9" s="52" t="s">
        <v>304</v>
      </c>
      <c r="C9" s="53"/>
      <c r="D9" s="54">
        <f>E9</f>
        <v>3885279.5300000003</v>
      </c>
      <c r="E9" s="54">
        <f>Сведения!F40</f>
        <v>3885279.5300000003</v>
      </c>
      <c r="F9" s="54"/>
      <c r="G9" s="55"/>
      <c r="H9" s="55"/>
    </row>
    <row r="10" spans="1:8" ht="15">
      <c r="A10" s="51"/>
      <c r="B10" s="52" t="s">
        <v>98</v>
      </c>
      <c r="C10" s="53"/>
      <c r="D10" s="54">
        <f aca="true" t="shared" si="0" ref="D10:D74">E10</f>
        <v>386499.19</v>
      </c>
      <c r="E10" s="54">
        <f>Сведения!F45</f>
        <v>386499.19</v>
      </c>
      <c r="F10" s="55"/>
      <c r="G10" s="55">
        <f>G15</f>
        <v>6000</v>
      </c>
      <c r="H10" s="55"/>
    </row>
    <row r="11" spans="1:8" ht="15">
      <c r="A11" s="51"/>
      <c r="B11" s="52" t="s">
        <v>99</v>
      </c>
      <c r="C11" s="53"/>
      <c r="D11" s="54">
        <f t="shared" si="0"/>
        <v>30000</v>
      </c>
      <c r="E11" s="54">
        <f>Сведения!G52</f>
        <v>30000</v>
      </c>
      <c r="F11" s="55"/>
      <c r="G11" s="55"/>
      <c r="H11" s="55"/>
    </row>
    <row r="12" spans="1:8" ht="15">
      <c r="A12" s="51"/>
      <c r="B12" s="52" t="s">
        <v>330</v>
      </c>
      <c r="C12" s="53"/>
      <c r="D12" s="54">
        <f t="shared" si="0"/>
        <v>303938.46</v>
      </c>
      <c r="E12" s="54">
        <f>Сведения!G50</f>
        <v>303938.46</v>
      </c>
      <c r="F12" s="55"/>
      <c r="G12" s="55"/>
      <c r="H12" s="55"/>
    </row>
    <row r="13" spans="1:8" ht="15">
      <c r="A13" s="51"/>
      <c r="B13" s="52" t="s">
        <v>100</v>
      </c>
      <c r="C13" s="53"/>
      <c r="D13" s="54">
        <f t="shared" si="0"/>
        <v>0</v>
      </c>
      <c r="E13" s="54"/>
      <c r="F13" s="55"/>
      <c r="G13" s="55"/>
      <c r="H13" s="55"/>
    </row>
    <row r="14" spans="1:8" ht="47.25">
      <c r="A14" s="51"/>
      <c r="B14" s="125" t="s">
        <v>252</v>
      </c>
      <c r="C14" s="53"/>
      <c r="D14" s="54">
        <f t="shared" si="0"/>
        <v>0</v>
      </c>
      <c r="E14" s="122"/>
      <c r="F14" s="55"/>
      <c r="G14" s="55"/>
      <c r="H14" s="55"/>
    </row>
    <row r="15" spans="1:8" ht="30">
      <c r="A15" s="51"/>
      <c r="B15" s="52" t="s">
        <v>101</v>
      </c>
      <c r="C15" s="53"/>
      <c r="D15" s="54">
        <f t="shared" si="0"/>
        <v>9581.73</v>
      </c>
      <c r="E15" s="54">
        <f>Сведения!G49</f>
        <v>9581.73</v>
      </c>
      <c r="F15" s="55"/>
      <c r="G15" s="55">
        <v>6000</v>
      </c>
      <c r="H15" s="55"/>
    </row>
    <row r="16" spans="1:44" s="66" customFormat="1" ht="29.25" customHeight="1">
      <c r="A16" s="60"/>
      <c r="B16" s="61" t="s">
        <v>102</v>
      </c>
      <c r="C16" s="62"/>
      <c r="D16" s="54">
        <f t="shared" si="0"/>
        <v>0</v>
      </c>
      <c r="E16" s="63"/>
      <c r="F16" s="64"/>
      <c r="G16" s="64"/>
      <c r="H16" s="64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</row>
    <row r="17" spans="1:44" s="66" customFormat="1" ht="29.25" customHeight="1">
      <c r="A17" s="60"/>
      <c r="B17" s="61" t="s">
        <v>103</v>
      </c>
      <c r="C17" s="62"/>
      <c r="D17" s="54">
        <f t="shared" si="0"/>
        <v>22979</v>
      </c>
      <c r="E17" s="63">
        <f>Сведения!G51</f>
        <v>22979</v>
      </c>
      <c r="F17" s="64"/>
      <c r="G17" s="64"/>
      <c r="H17" s="64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</row>
    <row r="18" spans="1:44" s="66" customFormat="1" ht="29.25" customHeight="1">
      <c r="A18" s="60"/>
      <c r="B18" s="61" t="s">
        <v>158</v>
      </c>
      <c r="C18" s="62"/>
      <c r="D18" s="54">
        <f>E18</f>
        <v>0</v>
      </c>
      <c r="E18" s="63"/>
      <c r="F18" s="64"/>
      <c r="G18" s="64"/>
      <c r="H18" s="64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</row>
    <row r="19" spans="1:44" s="66" customFormat="1" ht="29.25" customHeight="1">
      <c r="A19" s="60"/>
      <c r="B19" s="61" t="s">
        <v>104</v>
      </c>
      <c r="C19" s="62"/>
      <c r="D19" s="54">
        <f t="shared" si="0"/>
        <v>0</v>
      </c>
      <c r="E19" s="63"/>
      <c r="F19" s="64"/>
      <c r="G19" s="64"/>
      <c r="H19" s="64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</row>
    <row r="20" spans="1:8" ht="15">
      <c r="A20" s="51"/>
      <c r="B20" s="52" t="s">
        <v>105</v>
      </c>
      <c r="C20" s="53"/>
      <c r="D20" s="54">
        <f t="shared" si="0"/>
        <v>0</v>
      </c>
      <c r="E20" s="54"/>
      <c r="F20" s="55"/>
      <c r="G20" s="55"/>
      <c r="H20" s="55"/>
    </row>
    <row r="21" spans="1:8" ht="60">
      <c r="A21" s="67"/>
      <c r="B21" s="52" t="s">
        <v>106</v>
      </c>
      <c r="C21" s="68" t="s">
        <v>95</v>
      </c>
      <c r="D21" s="54">
        <f t="shared" si="0"/>
        <v>1029674.6</v>
      </c>
      <c r="E21" s="69">
        <f>E23</f>
        <v>1029674.6</v>
      </c>
      <c r="F21" s="69">
        <f>F23+F25</f>
        <v>0</v>
      </c>
      <c r="G21" s="55">
        <f>E21</f>
        <v>1029674.6</v>
      </c>
      <c r="H21" s="55">
        <f>G21</f>
        <v>1029674.6</v>
      </c>
    </row>
    <row r="22" spans="1:8" ht="15">
      <c r="A22" s="51"/>
      <c r="B22" s="52" t="s">
        <v>97</v>
      </c>
      <c r="C22" s="53" t="s">
        <v>95</v>
      </c>
      <c r="D22" s="54">
        <f t="shared" si="0"/>
        <v>0</v>
      </c>
      <c r="E22" s="54"/>
      <c r="F22" s="55"/>
      <c r="G22" s="55"/>
      <c r="H22" s="55"/>
    </row>
    <row r="23" spans="1:8" ht="30">
      <c r="A23" s="51"/>
      <c r="B23" s="123" t="s">
        <v>107</v>
      </c>
      <c r="C23" s="124" t="s">
        <v>95</v>
      </c>
      <c r="D23" s="122">
        <f t="shared" si="0"/>
        <v>1029674.6</v>
      </c>
      <c r="E23" s="122">
        <f>Сведения!F55+Сведения!G60+Сведения!F57+Сведения!G61</f>
        <v>1029674.6</v>
      </c>
      <c r="F23" s="122">
        <f>Сведения!H56</f>
        <v>0</v>
      </c>
      <c r="G23" s="122">
        <f>E23-Сведения!G60</f>
        <v>1029462</v>
      </c>
      <c r="H23" s="122">
        <f>G23</f>
        <v>1029462</v>
      </c>
    </row>
    <row r="24" spans="1:8" ht="15">
      <c r="A24" s="51"/>
      <c r="B24" s="123" t="s">
        <v>97</v>
      </c>
      <c r="C24" s="124" t="s">
        <v>95</v>
      </c>
      <c r="D24" s="122">
        <f t="shared" si="0"/>
        <v>0</v>
      </c>
      <c r="E24" s="122"/>
      <c r="F24" s="55"/>
      <c r="G24" s="55"/>
      <c r="H24" s="55"/>
    </row>
    <row r="25" spans="1:8" ht="30">
      <c r="A25" s="51"/>
      <c r="B25" s="123" t="s">
        <v>108</v>
      </c>
      <c r="C25" s="124" t="s">
        <v>95</v>
      </c>
      <c r="D25" s="122">
        <f t="shared" si="0"/>
        <v>0</v>
      </c>
      <c r="E25" s="122"/>
      <c r="F25" s="55">
        <v>0</v>
      </c>
      <c r="G25" s="55"/>
      <c r="H25" s="55"/>
    </row>
    <row r="26" spans="1:10" ht="20.25">
      <c r="A26" s="70"/>
      <c r="B26" s="56" t="s">
        <v>109</v>
      </c>
      <c r="C26" s="71"/>
      <c r="D26" s="58">
        <f t="shared" si="0"/>
        <v>8930530.950000001</v>
      </c>
      <c r="E26" s="72">
        <f>E28+E37+E61+E55</f>
        <v>8930530.950000001</v>
      </c>
      <c r="F26" s="72">
        <f>F28+F37+F61</f>
        <v>0</v>
      </c>
      <c r="G26" s="72">
        <f>G28+G37+G61</f>
        <v>9177407.690000001</v>
      </c>
      <c r="H26" s="72">
        <f>H28+H37+H61</f>
        <v>9863407.690000001</v>
      </c>
      <c r="I26" s="143">
        <f>G6-G26</f>
        <v>6212.5999999996275</v>
      </c>
      <c r="J26" s="30">
        <f>H6-H26</f>
        <v>6212.599999997765</v>
      </c>
    </row>
    <row r="27" spans="1:8" ht="15">
      <c r="A27" s="51"/>
      <c r="B27" s="52" t="s">
        <v>97</v>
      </c>
      <c r="C27" s="53"/>
      <c r="D27" s="54">
        <f t="shared" si="0"/>
        <v>0</v>
      </c>
      <c r="E27" s="54"/>
      <c r="F27" s="54"/>
      <c r="G27" s="55"/>
      <c r="H27" s="55"/>
    </row>
    <row r="28" spans="1:8" ht="30">
      <c r="A28" s="51"/>
      <c r="B28" s="52" t="s">
        <v>110</v>
      </c>
      <c r="C28" s="53" t="s">
        <v>111</v>
      </c>
      <c r="D28" s="54">
        <f t="shared" si="0"/>
        <v>5715255.8100000005</v>
      </c>
      <c r="E28" s="58">
        <f>E30+E32+E33+E35+E31+E36+E34</f>
        <v>5715255.8100000005</v>
      </c>
      <c r="F28" s="58">
        <f>F30+F32+F33+F35</f>
        <v>0</v>
      </c>
      <c r="G28" s="58">
        <f>G30+G32+G33+G35</f>
        <v>6516697.790000001</v>
      </c>
      <c r="H28" s="58">
        <f>H30+H32+H33+H35</f>
        <v>7208697.790000001</v>
      </c>
    </row>
    <row r="29" spans="1:8" ht="15">
      <c r="A29" s="51"/>
      <c r="B29" s="52" t="s">
        <v>112</v>
      </c>
      <c r="C29" s="53"/>
      <c r="D29" s="54">
        <f t="shared" si="0"/>
        <v>0</v>
      </c>
      <c r="E29" s="54"/>
      <c r="F29" s="55"/>
      <c r="G29" s="55"/>
      <c r="H29" s="55"/>
    </row>
    <row r="30" spans="1:8" ht="15">
      <c r="A30" s="51"/>
      <c r="B30" s="52" t="s">
        <v>113</v>
      </c>
      <c r="C30" s="53" t="s">
        <v>69</v>
      </c>
      <c r="D30" s="54">
        <f t="shared" si="0"/>
        <v>1405511.8000000005</v>
      </c>
      <c r="E30" s="54">
        <f>Сведения!G24</f>
        <v>1405511.8000000005</v>
      </c>
      <c r="F30" s="55"/>
      <c r="G30" s="55">
        <f>56404.57+4948739.9</f>
        <v>5005144.470000001</v>
      </c>
      <c r="H30" s="55">
        <f>4948739.9+587904.57</f>
        <v>5536644.470000001</v>
      </c>
    </row>
    <row r="31" spans="1:8" ht="15">
      <c r="A31" s="51"/>
      <c r="B31" s="52" t="s">
        <v>113</v>
      </c>
      <c r="C31" s="53" t="s">
        <v>305</v>
      </c>
      <c r="D31" s="54">
        <f>E31</f>
        <v>2984085.8200000003</v>
      </c>
      <c r="E31" s="54">
        <f>Сведения!G41</f>
        <v>2984085.8200000003</v>
      </c>
      <c r="F31" s="55"/>
      <c r="G31" s="55"/>
      <c r="H31" s="55"/>
    </row>
    <row r="32" spans="1:8" ht="15">
      <c r="A32" s="51"/>
      <c r="B32" s="52" t="s">
        <v>114</v>
      </c>
      <c r="C32" s="53" t="s">
        <v>115</v>
      </c>
      <c r="D32" s="54">
        <f t="shared" si="0"/>
        <v>0</v>
      </c>
      <c r="E32" s="54"/>
      <c r="F32" s="55"/>
      <c r="G32" s="55"/>
      <c r="H32" s="55"/>
    </row>
    <row r="33" spans="1:8" ht="15">
      <c r="A33" s="51"/>
      <c r="B33" s="52" t="s">
        <v>114</v>
      </c>
      <c r="C33" s="53" t="s">
        <v>28</v>
      </c>
      <c r="D33" s="54">
        <f t="shared" si="0"/>
        <v>0</v>
      </c>
      <c r="E33" s="54">
        <f>'сад 26'!Y9</f>
        <v>0</v>
      </c>
      <c r="F33" s="55"/>
      <c r="G33" s="55"/>
      <c r="H33" s="55"/>
    </row>
    <row r="34" spans="1:8" ht="15">
      <c r="A34" s="51"/>
      <c r="B34" s="52" t="s">
        <v>114</v>
      </c>
      <c r="C34" s="53" t="s">
        <v>312</v>
      </c>
      <c r="D34" s="54">
        <f>E34</f>
        <v>580.23</v>
      </c>
      <c r="E34" s="54">
        <f>Сведения!G43</f>
        <v>580.23</v>
      </c>
      <c r="F34" s="55"/>
      <c r="G34" s="55"/>
      <c r="H34" s="55"/>
    </row>
    <row r="35" spans="1:8" ht="15">
      <c r="A35" s="51"/>
      <c r="B35" s="52" t="s">
        <v>116</v>
      </c>
      <c r="C35" s="53" t="s">
        <v>70</v>
      </c>
      <c r="D35" s="54">
        <f t="shared" si="0"/>
        <v>424464.48</v>
      </c>
      <c r="E35" s="54">
        <f>Сведения!G27</f>
        <v>424464.48</v>
      </c>
      <c r="F35" s="55"/>
      <c r="G35" s="55">
        <f>17034.18+1494519.14</f>
        <v>1511553.3199999998</v>
      </c>
      <c r="H35" s="55">
        <f>1494519.14+177534.18</f>
        <v>1672053.3199999998</v>
      </c>
    </row>
    <row r="36" spans="1:8" ht="15">
      <c r="A36" s="51"/>
      <c r="B36" s="52" t="s">
        <v>116</v>
      </c>
      <c r="C36" s="53" t="s">
        <v>306</v>
      </c>
      <c r="D36" s="54">
        <f>E36</f>
        <v>900613.48</v>
      </c>
      <c r="E36" s="54">
        <f>Сведения!G42</f>
        <v>900613.48</v>
      </c>
      <c r="F36" s="54"/>
      <c r="G36" s="54"/>
      <c r="H36" s="54"/>
    </row>
    <row r="37" spans="1:8" ht="15">
      <c r="A37" s="51"/>
      <c r="B37" s="52" t="s">
        <v>117</v>
      </c>
      <c r="C37" s="53" t="s">
        <v>118</v>
      </c>
      <c r="D37" s="58">
        <f t="shared" si="0"/>
        <v>984982.9299999998</v>
      </c>
      <c r="E37" s="58">
        <f>E39+E40+E41+E50+E51+E57+E58+E59+E60</f>
        <v>984982.9299999998</v>
      </c>
      <c r="F37" s="58">
        <f>F39+F40+F41+F50+F51+F57+F58+F59+F60</f>
        <v>0</v>
      </c>
      <c r="G37" s="58">
        <f>G39+G40+G41+G50+G51+G57+G58+G59+G60</f>
        <v>732505.01</v>
      </c>
      <c r="H37" s="58">
        <f>H39+H40+H41+H50+H51+H57+H58+H59+H60</f>
        <v>726505.01</v>
      </c>
    </row>
    <row r="38" spans="1:8" ht="15">
      <c r="A38" s="51"/>
      <c r="B38" s="52" t="s">
        <v>112</v>
      </c>
      <c r="C38" s="53"/>
      <c r="D38" s="54">
        <f t="shared" si="0"/>
        <v>0</v>
      </c>
      <c r="E38" s="54"/>
      <c r="F38" s="55"/>
      <c r="G38" s="55"/>
      <c r="H38" s="55"/>
    </row>
    <row r="39" spans="1:8" ht="15">
      <c r="A39" s="51"/>
      <c r="B39" s="52" t="s">
        <v>119</v>
      </c>
      <c r="C39" s="53" t="s">
        <v>17</v>
      </c>
      <c r="D39" s="54">
        <f t="shared" si="0"/>
        <v>14782.94</v>
      </c>
      <c r="E39" s="54">
        <f>Сведения!G28</f>
        <v>14782.94</v>
      </c>
      <c r="F39" s="55"/>
      <c r="G39" s="55">
        <v>8211.36</v>
      </c>
      <c r="H39" s="55">
        <v>8211.36</v>
      </c>
    </row>
    <row r="40" spans="1:8" ht="15">
      <c r="A40" s="51"/>
      <c r="B40" s="52" t="s">
        <v>120</v>
      </c>
      <c r="C40" s="53" t="s">
        <v>29</v>
      </c>
      <c r="D40" s="54">
        <f t="shared" si="0"/>
        <v>9800</v>
      </c>
      <c r="E40" s="54">
        <f>Сведения!G29</f>
        <v>9800</v>
      </c>
      <c r="F40" s="55"/>
      <c r="G40" s="55">
        <v>9600</v>
      </c>
      <c r="H40" s="55">
        <v>9600</v>
      </c>
    </row>
    <row r="41" spans="1:8" ht="15">
      <c r="A41" s="51"/>
      <c r="B41" s="52" t="s">
        <v>121</v>
      </c>
      <c r="C41" s="53" t="s">
        <v>71</v>
      </c>
      <c r="D41" s="54">
        <f t="shared" si="0"/>
        <v>564126.8999999999</v>
      </c>
      <c r="E41" s="54">
        <f>E42+E44+E45+E46+E47+E48+E43</f>
        <v>564126.8999999999</v>
      </c>
      <c r="F41" s="54">
        <f>F42+F44+F45+F46</f>
        <v>0</v>
      </c>
      <c r="G41" s="54">
        <f>G42+G44+G45+G46+G47+G48+G43</f>
        <v>323967.99</v>
      </c>
      <c r="H41" s="54">
        <f>H42+H44+H45+H46+H47+H48+H43</f>
        <v>323967.99</v>
      </c>
    </row>
    <row r="42" spans="1:8" ht="15">
      <c r="A42" s="51"/>
      <c r="B42" s="52" t="s">
        <v>122</v>
      </c>
      <c r="C42" s="53" t="s">
        <v>123</v>
      </c>
      <c r="D42" s="54">
        <f t="shared" si="0"/>
        <v>382118.04</v>
      </c>
      <c r="E42" s="54">
        <f>'сад 26'!Y27</f>
        <v>382118.04</v>
      </c>
      <c r="F42" s="55"/>
      <c r="G42" s="55">
        <v>49563.87</v>
      </c>
      <c r="H42" s="55">
        <v>49563.87</v>
      </c>
    </row>
    <row r="43" spans="1:8" ht="15">
      <c r="A43" s="51"/>
      <c r="B43" s="52"/>
      <c r="C43" s="53" t="s">
        <v>269</v>
      </c>
      <c r="D43" s="54">
        <f>E43</f>
        <v>0</v>
      </c>
      <c r="E43" s="54">
        <f>'сад 26'!Y28</f>
        <v>0</v>
      </c>
      <c r="F43" s="55"/>
      <c r="G43" s="55"/>
      <c r="H43" s="55"/>
    </row>
    <row r="44" spans="1:8" ht="15">
      <c r="A44" s="51"/>
      <c r="B44" s="52" t="s">
        <v>124</v>
      </c>
      <c r="C44" s="53" t="s">
        <v>125</v>
      </c>
      <c r="D44" s="54">
        <f t="shared" si="0"/>
        <v>0</v>
      </c>
      <c r="E44" s="54"/>
      <c r="F44" s="55"/>
      <c r="G44" s="55"/>
      <c r="H44" s="55"/>
    </row>
    <row r="45" spans="1:8" ht="15">
      <c r="A45" s="51"/>
      <c r="B45" s="52" t="s">
        <v>126</v>
      </c>
      <c r="C45" s="53" t="s">
        <v>127</v>
      </c>
      <c r="D45" s="54">
        <f t="shared" si="0"/>
        <v>138738.96</v>
      </c>
      <c r="E45" s="54">
        <f>'сад 26'!Y29</f>
        <v>138738.96</v>
      </c>
      <c r="F45" s="55"/>
      <c r="G45" s="55">
        <v>175521.62</v>
      </c>
      <c r="H45" s="55">
        <v>175521.62</v>
      </c>
    </row>
    <row r="46" spans="1:8" ht="15">
      <c r="A46" s="51"/>
      <c r="B46" s="52" t="s">
        <v>128</v>
      </c>
      <c r="C46" s="53" t="s">
        <v>129</v>
      </c>
      <c r="D46" s="54">
        <f t="shared" si="0"/>
        <v>25680.83</v>
      </c>
      <c r="E46" s="54">
        <f>'сад 26'!Y30</f>
        <v>25680.83</v>
      </c>
      <c r="F46" s="55"/>
      <c r="G46" s="55">
        <v>25813.22</v>
      </c>
      <c r="H46" s="55">
        <v>25813.22</v>
      </c>
    </row>
    <row r="47" spans="1:8" ht="15">
      <c r="A47" s="51"/>
      <c r="B47" s="52"/>
      <c r="C47" s="53" t="s">
        <v>265</v>
      </c>
      <c r="D47" s="54">
        <f>E47</f>
        <v>7145.1</v>
      </c>
      <c r="E47" s="54">
        <f>'сад 26'!Y31</f>
        <v>7145.1</v>
      </c>
      <c r="F47" s="55"/>
      <c r="G47" s="55">
        <v>6118.07</v>
      </c>
      <c r="H47" s="55">
        <v>6118.07</v>
      </c>
    </row>
    <row r="48" spans="1:8" ht="15">
      <c r="A48" s="51"/>
      <c r="B48" s="52"/>
      <c r="C48" s="53" t="s">
        <v>266</v>
      </c>
      <c r="D48" s="54">
        <f>E48</f>
        <v>10443.970000000007</v>
      </c>
      <c r="E48" s="54">
        <f>'сад 26'!Y32</f>
        <v>10443.970000000007</v>
      </c>
      <c r="F48" s="55"/>
      <c r="G48" s="55">
        <v>66951.21</v>
      </c>
      <c r="H48" s="55">
        <v>66951.21</v>
      </c>
    </row>
    <row r="49" spans="1:8" ht="15">
      <c r="A49" s="51"/>
      <c r="B49" s="52" t="s">
        <v>130</v>
      </c>
      <c r="C49" s="53"/>
      <c r="D49" s="54">
        <f t="shared" si="0"/>
        <v>0</v>
      </c>
      <c r="E49" s="54"/>
      <c r="F49" s="55"/>
      <c r="G49" s="55"/>
      <c r="H49" s="55"/>
    </row>
    <row r="50" spans="1:8" ht="15">
      <c r="A50" s="51"/>
      <c r="B50" s="52" t="s">
        <v>131</v>
      </c>
      <c r="C50" s="53" t="s">
        <v>30</v>
      </c>
      <c r="D50" s="54">
        <f t="shared" si="0"/>
        <v>78389.97</v>
      </c>
      <c r="E50" s="54">
        <f>Сведения!G31+Сведения!G49+Сведения!G60</f>
        <v>78389.97</v>
      </c>
      <c r="F50" s="55"/>
      <c r="G50" s="55">
        <f>61680.64+6000</f>
        <v>67680.64</v>
      </c>
      <c r="H50" s="55">
        <v>61680.64</v>
      </c>
    </row>
    <row r="51" spans="1:8" ht="15">
      <c r="A51" s="51"/>
      <c r="B51" s="52" t="s">
        <v>132</v>
      </c>
      <c r="C51" s="53" t="s">
        <v>31</v>
      </c>
      <c r="D51" s="54">
        <f t="shared" si="0"/>
        <v>136696</v>
      </c>
      <c r="E51" s="54">
        <f>Сведения!G32</f>
        <v>136696</v>
      </c>
      <c r="F51" s="55"/>
      <c r="G51" s="55">
        <v>143999.8</v>
      </c>
      <c r="H51" s="55">
        <v>143999.8</v>
      </c>
    </row>
    <row r="52" spans="1:8" ht="15">
      <c r="A52" s="51"/>
      <c r="B52" s="52" t="s">
        <v>133</v>
      </c>
      <c r="C52" s="53"/>
      <c r="D52" s="54">
        <f t="shared" si="0"/>
        <v>0</v>
      </c>
      <c r="E52" s="54"/>
      <c r="F52" s="55"/>
      <c r="G52" s="55"/>
      <c r="H52" s="55"/>
    </row>
    <row r="53" spans="1:8" ht="15">
      <c r="A53" s="51"/>
      <c r="B53" s="52" t="s">
        <v>112</v>
      </c>
      <c r="C53" s="53"/>
      <c r="D53" s="54">
        <f t="shared" si="0"/>
        <v>0</v>
      </c>
      <c r="E53" s="54"/>
      <c r="F53" s="55"/>
      <c r="G53" s="55"/>
      <c r="H53" s="55"/>
    </row>
    <row r="54" spans="1:8" ht="30">
      <c r="A54" s="51"/>
      <c r="B54" s="52" t="s">
        <v>134</v>
      </c>
      <c r="C54" s="53"/>
      <c r="D54" s="54">
        <f t="shared" si="0"/>
        <v>0</v>
      </c>
      <c r="E54" s="54"/>
      <c r="F54" s="55"/>
      <c r="G54" s="55"/>
      <c r="H54" s="55"/>
    </row>
    <row r="55" spans="1:8" ht="15">
      <c r="A55" s="51"/>
      <c r="B55" s="52" t="s">
        <v>135</v>
      </c>
      <c r="C55" s="53" t="s">
        <v>323</v>
      </c>
      <c r="D55" s="54">
        <f t="shared" si="0"/>
        <v>326917.46</v>
      </c>
      <c r="E55" s="54">
        <f>Сведения!G50+Сведения!G51</f>
        <v>326917.46</v>
      </c>
      <c r="F55" s="55"/>
      <c r="G55" s="55"/>
      <c r="H55" s="55"/>
    </row>
    <row r="56" spans="1:8" ht="15">
      <c r="A56" s="51"/>
      <c r="B56" s="52"/>
      <c r="C56" s="53"/>
      <c r="D56" s="54">
        <f t="shared" si="0"/>
        <v>0</v>
      </c>
      <c r="E56" s="54"/>
      <c r="F56" s="55"/>
      <c r="G56" s="55"/>
      <c r="H56" s="55"/>
    </row>
    <row r="57" spans="1:8" ht="15">
      <c r="A57" s="51"/>
      <c r="B57" s="52" t="s">
        <v>136</v>
      </c>
      <c r="C57" s="53" t="s">
        <v>32</v>
      </c>
      <c r="D57" s="54">
        <f t="shared" si="0"/>
        <v>1200</v>
      </c>
      <c r="E57" s="54">
        <f>'сад 26'!Y13</f>
        <v>1200</v>
      </c>
      <c r="F57" s="55"/>
      <c r="G57" s="55">
        <v>1200</v>
      </c>
      <c r="H57" s="55">
        <v>1200</v>
      </c>
    </row>
    <row r="58" spans="1:8" ht="15">
      <c r="A58" s="51"/>
      <c r="B58" s="52" t="s">
        <v>137</v>
      </c>
      <c r="C58" s="53" t="s">
        <v>138</v>
      </c>
      <c r="D58" s="54">
        <f t="shared" si="0"/>
        <v>52659.68</v>
      </c>
      <c r="E58" s="54">
        <f>'сад 26'!Y20</f>
        <v>52659.68</v>
      </c>
      <c r="F58" s="55"/>
      <c r="G58" s="55">
        <v>51312</v>
      </c>
      <c r="H58" s="55">
        <v>51312</v>
      </c>
    </row>
    <row r="59" spans="1:8" ht="15">
      <c r="A59" s="51"/>
      <c r="B59" s="52" t="s">
        <v>139</v>
      </c>
      <c r="C59" s="53" t="s">
        <v>140</v>
      </c>
      <c r="D59" s="54">
        <f t="shared" si="0"/>
        <v>1731.44</v>
      </c>
      <c r="E59" s="54">
        <f>'сад 26'!Y21</f>
        <v>1731.44</v>
      </c>
      <c r="F59" s="55"/>
      <c r="G59" s="55">
        <v>937.22</v>
      </c>
      <c r="H59" s="55">
        <v>937.22</v>
      </c>
    </row>
    <row r="60" spans="1:8" ht="15">
      <c r="A60" s="51"/>
      <c r="B60" s="52" t="s">
        <v>159</v>
      </c>
      <c r="C60" s="53" t="s">
        <v>160</v>
      </c>
      <c r="D60" s="54">
        <f t="shared" si="0"/>
        <v>125596</v>
      </c>
      <c r="E60" s="54">
        <f>'сад 26'!Y22</f>
        <v>125596</v>
      </c>
      <c r="F60" s="54"/>
      <c r="G60" s="55">
        <v>125596</v>
      </c>
      <c r="H60" s="55">
        <v>125596</v>
      </c>
    </row>
    <row r="61" spans="1:8" ht="15">
      <c r="A61" s="51"/>
      <c r="B61" s="52" t="s">
        <v>141</v>
      </c>
      <c r="C61" s="53" t="s">
        <v>26</v>
      </c>
      <c r="D61" s="54">
        <f t="shared" si="0"/>
        <v>1903374.75</v>
      </c>
      <c r="E61" s="58">
        <f>E63+E67+E68+E69+E70+E64</f>
        <v>1903374.75</v>
      </c>
      <c r="F61" s="58">
        <f>F63+F67+F68+F69+F70</f>
        <v>0</v>
      </c>
      <c r="G61" s="58">
        <f>G63+G67+G68+G69+G70</f>
        <v>1928204.8900000001</v>
      </c>
      <c r="H61" s="58">
        <f>H63+H67+H68+H69+H70</f>
        <v>1928204.8900000001</v>
      </c>
    </row>
    <row r="62" spans="1:8" ht="15">
      <c r="A62" s="51"/>
      <c r="B62" s="52" t="s">
        <v>112</v>
      </c>
      <c r="C62" s="53"/>
      <c r="D62" s="54">
        <f t="shared" si="0"/>
        <v>0</v>
      </c>
      <c r="E62" s="54"/>
      <c r="F62" s="55"/>
      <c r="G62" s="55"/>
      <c r="H62" s="55"/>
    </row>
    <row r="63" spans="1:8" ht="15">
      <c r="A63" s="51"/>
      <c r="B63" s="52" t="s">
        <v>142</v>
      </c>
      <c r="C63" s="53" t="s">
        <v>33</v>
      </c>
      <c r="D63" s="54">
        <f t="shared" si="0"/>
        <v>53360</v>
      </c>
      <c r="E63" s="122">
        <f>Сведения!G36+Сведения!G52+Сведения!G53+Сведения!G61</f>
        <v>53360</v>
      </c>
      <c r="F63" s="55"/>
      <c r="G63" s="55">
        <v>206888</v>
      </c>
      <c r="H63" s="55">
        <v>206888</v>
      </c>
    </row>
    <row r="64" spans="1:8" ht="15">
      <c r="A64" s="51"/>
      <c r="B64" s="52" t="s">
        <v>142</v>
      </c>
      <c r="C64" s="53" t="s">
        <v>307</v>
      </c>
      <c r="D64" s="54">
        <f>E64</f>
        <v>0</v>
      </c>
      <c r="E64" s="122">
        <f>Сведения!G44</f>
        <v>0</v>
      </c>
      <c r="F64" s="55"/>
      <c r="G64" s="55"/>
      <c r="H64" s="55"/>
    </row>
    <row r="65" spans="1:8" ht="15">
      <c r="A65" s="51"/>
      <c r="B65" s="52" t="s">
        <v>143</v>
      </c>
      <c r="C65" s="53"/>
      <c r="D65" s="54">
        <f t="shared" si="0"/>
        <v>0</v>
      </c>
      <c r="E65" s="54"/>
      <c r="F65" s="55"/>
      <c r="G65" s="55"/>
      <c r="H65" s="55"/>
    </row>
    <row r="66" spans="1:8" ht="30">
      <c r="A66" s="51"/>
      <c r="B66" s="52" t="s">
        <v>144</v>
      </c>
      <c r="C66" s="53"/>
      <c r="D66" s="54">
        <f t="shared" si="0"/>
        <v>0</v>
      </c>
      <c r="E66" s="54"/>
      <c r="F66" s="55"/>
      <c r="G66" s="55"/>
      <c r="H66" s="55"/>
    </row>
    <row r="67" spans="1:8" ht="15">
      <c r="A67" s="51"/>
      <c r="B67" s="52" t="s">
        <v>145</v>
      </c>
      <c r="C67" s="53" t="s">
        <v>34</v>
      </c>
      <c r="D67" s="54">
        <f t="shared" si="0"/>
        <v>12443.2</v>
      </c>
      <c r="E67" s="54">
        <f>'сад 26'!Y15+Сведения!G54</f>
        <v>12443.2</v>
      </c>
      <c r="F67" s="55"/>
      <c r="G67" s="55">
        <v>9424.37</v>
      </c>
      <c r="H67" s="55">
        <v>9424.37</v>
      </c>
    </row>
    <row r="68" spans="1:8" ht="15">
      <c r="A68" s="51"/>
      <c r="B68" s="52" t="s">
        <v>146</v>
      </c>
      <c r="C68" s="53" t="s">
        <v>147</v>
      </c>
      <c r="D68" s="54">
        <f t="shared" si="0"/>
        <v>1834185.31</v>
      </c>
      <c r="E68" s="122">
        <f>'сад 26'!Y24+Сведения!G56+Сведения!G58</f>
        <v>1834185.31</v>
      </c>
      <c r="F68" s="55"/>
      <c r="G68" s="55">
        <v>1703602.56</v>
      </c>
      <c r="H68" s="55">
        <v>1703602.56</v>
      </c>
    </row>
    <row r="69" spans="1:8" ht="30">
      <c r="A69" s="51"/>
      <c r="B69" s="52" t="s">
        <v>148</v>
      </c>
      <c r="C69" s="53" t="s">
        <v>149</v>
      </c>
      <c r="D69" s="54">
        <f t="shared" si="0"/>
        <v>3386.239999999999</v>
      </c>
      <c r="E69" s="122">
        <f>'сад 26'!Y25</f>
        <v>3386.239999999999</v>
      </c>
      <c r="F69" s="55"/>
      <c r="G69" s="55">
        <v>8289.96</v>
      </c>
      <c r="H69" s="55">
        <v>8289.96</v>
      </c>
    </row>
    <row r="70" spans="1:8" ht="15">
      <c r="A70" s="51"/>
      <c r="B70" s="52" t="s">
        <v>150</v>
      </c>
      <c r="C70" s="53" t="s">
        <v>151</v>
      </c>
      <c r="D70" s="54">
        <f t="shared" si="0"/>
        <v>0</v>
      </c>
      <c r="E70" s="54">
        <f>'сад 26'!Y26</f>
        <v>0</v>
      </c>
      <c r="F70" s="55"/>
      <c r="G70" s="55"/>
      <c r="H70" s="55"/>
    </row>
    <row r="71" spans="1:8" ht="15">
      <c r="A71" s="51"/>
      <c r="B71" s="52" t="s">
        <v>152</v>
      </c>
      <c r="C71" s="53"/>
      <c r="D71" s="54">
        <f t="shared" si="0"/>
        <v>0</v>
      </c>
      <c r="E71" s="54"/>
      <c r="F71" s="55"/>
      <c r="G71" s="55"/>
      <c r="H71" s="55"/>
    </row>
    <row r="72" spans="1:8" ht="15">
      <c r="A72" s="51"/>
      <c r="B72" s="52" t="s">
        <v>112</v>
      </c>
      <c r="C72" s="53"/>
      <c r="D72" s="54">
        <f t="shared" si="0"/>
        <v>0</v>
      </c>
      <c r="E72" s="54"/>
      <c r="F72" s="55"/>
      <c r="G72" s="55"/>
      <c r="H72" s="55"/>
    </row>
    <row r="73" spans="1:8" ht="15">
      <c r="A73" s="51"/>
      <c r="B73" s="52" t="s">
        <v>153</v>
      </c>
      <c r="C73" s="53"/>
      <c r="D73" s="54">
        <f t="shared" si="0"/>
        <v>0</v>
      </c>
      <c r="E73" s="54"/>
      <c r="F73" s="55"/>
      <c r="G73" s="55"/>
      <c r="H73" s="55"/>
    </row>
    <row r="74" spans="1:8" ht="15">
      <c r="A74" s="51"/>
      <c r="B74" s="52" t="s">
        <v>154</v>
      </c>
      <c r="C74" s="53" t="s">
        <v>95</v>
      </c>
      <c r="D74" s="54">
        <f t="shared" si="0"/>
        <v>0</v>
      </c>
      <c r="E74" s="54"/>
      <c r="F74" s="54"/>
      <c r="G74" s="55"/>
      <c r="H74" s="55"/>
    </row>
    <row r="75" spans="1:8" ht="15">
      <c r="A75" s="47"/>
      <c r="B75" s="47"/>
      <c r="C75" s="47"/>
      <c r="D75" s="47"/>
      <c r="E75" s="47"/>
      <c r="F75" s="47"/>
      <c r="G75" s="47"/>
      <c r="H75" s="47"/>
    </row>
    <row r="76" spans="1:8" ht="15">
      <c r="A76" s="48" t="s">
        <v>155</v>
      </c>
      <c r="B76" s="48"/>
      <c r="C76" s="73"/>
      <c r="D76" s="73"/>
      <c r="E76" s="209" t="s">
        <v>292</v>
      </c>
      <c r="F76" s="209"/>
      <c r="G76" s="75"/>
      <c r="H76" s="75"/>
    </row>
    <row r="77" spans="1:8" ht="15">
      <c r="A77" s="48"/>
      <c r="B77" s="48"/>
      <c r="C77" s="76" t="s">
        <v>39</v>
      </c>
      <c r="D77" s="77"/>
      <c r="E77" s="259" t="s">
        <v>40</v>
      </c>
      <c r="F77" s="259"/>
      <c r="G77" s="78"/>
      <c r="H77" s="78"/>
    </row>
    <row r="78" spans="1:8" ht="15">
      <c r="A78" s="48"/>
      <c r="B78" s="48"/>
      <c r="C78" s="79"/>
      <c r="D78" s="80"/>
      <c r="E78" s="80"/>
      <c r="F78" s="80"/>
      <c r="G78" s="80"/>
      <c r="H78" s="80"/>
    </row>
    <row r="79" spans="1:8" ht="15">
      <c r="A79" s="81"/>
      <c r="B79" s="81"/>
      <c r="C79" s="82"/>
      <c r="D79" s="80"/>
      <c r="E79" s="80"/>
      <c r="F79" s="80"/>
      <c r="G79" s="80"/>
      <c r="H79" s="80"/>
    </row>
    <row r="80" spans="1:8" ht="15">
      <c r="A80" s="48" t="s">
        <v>156</v>
      </c>
      <c r="B80" s="81"/>
      <c r="C80" s="74"/>
      <c r="D80" s="73"/>
      <c r="E80" s="209" t="s">
        <v>82</v>
      </c>
      <c r="F80" s="209"/>
      <c r="G80" s="75"/>
      <c r="H80" s="75"/>
    </row>
    <row r="81" spans="1:8" ht="15">
      <c r="A81" s="47"/>
      <c r="B81" s="48"/>
      <c r="C81" s="76" t="s">
        <v>39</v>
      </c>
      <c r="D81" s="77"/>
      <c r="E81" s="259" t="s">
        <v>40</v>
      </c>
      <c r="F81" s="259"/>
      <c r="G81" s="78"/>
      <c r="H81" s="78"/>
    </row>
    <row r="82" spans="1:8" ht="15">
      <c r="A82" s="84" t="s">
        <v>27</v>
      </c>
      <c r="B82" s="48"/>
      <c r="C82" s="85"/>
      <c r="D82" s="86"/>
      <c r="E82" s="209" t="s">
        <v>157</v>
      </c>
      <c r="F82" s="209"/>
      <c r="G82" s="87"/>
      <c r="H82" s="87"/>
    </row>
    <row r="83" spans="1:8" ht="15">
      <c r="A83" s="48"/>
      <c r="B83" s="48"/>
      <c r="C83" s="76" t="s">
        <v>39</v>
      </c>
      <c r="D83" s="77"/>
      <c r="E83" s="259" t="s">
        <v>40</v>
      </c>
      <c r="F83" s="259"/>
      <c r="G83" s="78"/>
      <c r="H83" s="78"/>
    </row>
  </sheetData>
  <sheetProtection/>
  <mergeCells count="12">
    <mergeCell ref="E83:F83"/>
    <mergeCell ref="E76:F76"/>
    <mergeCell ref="E77:F77"/>
    <mergeCell ref="E80:F80"/>
    <mergeCell ref="E81:F81"/>
    <mergeCell ref="D3:D4"/>
    <mergeCell ref="E3:F3"/>
    <mergeCell ref="A1:H1"/>
    <mergeCell ref="E82:F82"/>
    <mergeCell ref="G3:H3"/>
    <mergeCell ref="A3:B4"/>
    <mergeCell ref="C3:C4"/>
  </mergeCells>
  <printOptions/>
  <pageMargins left="0.45" right="0.14" top="0.37" bottom="0.55" header="0.5" footer="0.5"/>
  <pageSetup fitToHeight="2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2015-10-01T06:48:22Z</cp:lastPrinted>
  <dcterms:created xsi:type="dcterms:W3CDTF">2002-03-11T10:22:12Z</dcterms:created>
  <dcterms:modified xsi:type="dcterms:W3CDTF">2015-10-01T06:49:58Z</dcterms:modified>
  <cp:category/>
  <cp:version/>
  <cp:contentType/>
  <cp:contentStatus/>
</cp:coreProperties>
</file>