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4"/>
  </bookViews>
  <sheets>
    <sheet name="Титул" sheetId="1" r:id="rId1"/>
    <sheet name="сад 26" sheetId="2" r:id="rId2"/>
    <sheet name="Сведения" sheetId="3" r:id="rId3"/>
    <sheet name="II раздел" sheetId="4" r:id="rId4"/>
    <sheet name="Показатели" sheetId="5" r:id="rId5"/>
  </sheets>
  <definedNames>
    <definedName name="APPT" localSheetId="1">'сад 26'!#REF!</definedName>
    <definedName name="FIO" localSheetId="1">'сад 26'!#REF!</definedName>
    <definedName name="SIGN" localSheetId="1">'сад 26'!#REF!</definedName>
    <definedName name="_xlnm.Print_Area" localSheetId="4">'Показатели'!$A$1:$F$76</definedName>
    <definedName name="_xlnm.Print_Area" localSheetId="1">'сад 26'!$A$1:$L$38</definedName>
    <definedName name="_xlnm.Print_Area" localSheetId="2">'Сведения'!$A$1:$G$64</definedName>
  </definedNames>
  <calcPr fullCalcOnLoad="1"/>
</workbook>
</file>

<file path=xl/sharedStrings.xml><?xml version="1.0" encoding="utf-8"?>
<sst xmlns="http://schemas.openxmlformats.org/spreadsheetml/2006/main" count="563" uniqueCount="299">
  <si>
    <t>Бюджетополучатель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</si>
  <si>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</si>
  <si>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</si>
  <si>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</si>
  <si>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</si>
  <si>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</si>
  <si>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</si>
  <si>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</si>
  <si>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</si>
  <si>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0701</t>
  </si>
  <si>
    <t>611</t>
  </si>
  <si>
    <t>241</t>
  </si>
  <si>
    <t>429</t>
  </si>
  <si>
    <t>000</t>
  </si>
  <si>
    <t>201</t>
  </si>
  <si>
    <t>203</t>
  </si>
  <si>
    <t>221</t>
  </si>
  <si>
    <t>291</t>
  </si>
  <si>
    <t>293</t>
  </si>
  <si>
    <t>294</t>
  </si>
  <si>
    <t>341</t>
  </si>
  <si>
    <t>342</t>
  </si>
  <si>
    <t>720</t>
  </si>
  <si>
    <t>730</t>
  </si>
  <si>
    <t>740</t>
  </si>
  <si>
    <t>300</t>
  </si>
  <si>
    <t>Исполнитель</t>
  </si>
  <si>
    <t>Томотолова Л.Ю.</t>
  </si>
  <si>
    <t>2-64-44</t>
  </si>
  <si>
    <t>212</t>
  </si>
  <si>
    <t>222</t>
  </si>
  <si>
    <t>225</t>
  </si>
  <si>
    <t>226</t>
  </si>
  <si>
    <t>290</t>
  </si>
  <si>
    <t>310</t>
  </si>
  <si>
    <t>340</t>
  </si>
  <si>
    <t>Утверждаю:</t>
  </si>
  <si>
    <t>Начальник Управления образования администрации города Троицка</t>
  </si>
  <si>
    <t>(наименование должности лица, утверждающего документ)</t>
  </si>
  <si>
    <t>Управление образования администрации города Троицка</t>
  </si>
  <si>
    <t>(наименование органа, осуществляющего функции и полномочия учредителя)</t>
  </si>
  <si>
    <t>(подпись)</t>
  </si>
  <si>
    <t>(расшифровка подписи)</t>
  </si>
  <si>
    <t>Коды</t>
  </si>
  <si>
    <t>Форма по ОКУД</t>
  </si>
  <si>
    <t>Дата</t>
  </si>
  <si>
    <t xml:space="preserve">Муниципальное учреждение </t>
  </si>
  <si>
    <t>по ОКПО</t>
  </si>
  <si>
    <t>ИНН/КПП</t>
  </si>
  <si>
    <t>Дата представления предыдущих сведений</t>
  </si>
  <si>
    <t>Наименование бюджета</t>
  </si>
  <si>
    <t>Троицкий городской округ</t>
  </si>
  <si>
    <t>по ОКАТО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</si>
  <si>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</si>
  <si>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</si>
  <si>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 по иным субсидиям</t>
  </si>
  <si>
    <t>Финансовое управление города Троицка</t>
  </si>
  <si>
    <t>Единица измерения: руб.(с точностью до второго десятичного знака)</t>
  </si>
  <si>
    <t>по ОКЕИ</t>
  </si>
  <si>
    <t>Наименование иностранной валюты</t>
  </si>
  <si>
    <t>по ОКВ</t>
  </si>
  <si>
    <t>Наименование субсидии</t>
  </si>
  <si>
    <t>Код субсидии</t>
  </si>
  <si>
    <t>Код КОСГУ</t>
  </si>
  <si>
    <t>Планируемые</t>
  </si>
  <si>
    <t>код</t>
  </si>
  <si>
    <t>сумма</t>
  </si>
  <si>
    <t>поступления</t>
  </si>
  <si>
    <t>выплаты</t>
  </si>
  <si>
    <t>100</t>
  </si>
  <si>
    <t>180</t>
  </si>
  <si>
    <t>211</t>
  </si>
  <si>
    <t>213</t>
  </si>
  <si>
    <t>223</t>
  </si>
  <si>
    <t xml:space="preserve">290 </t>
  </si>
  <si>
    <t>Субсидия на иные цели</t>
  </si>
  <si>
    <t>200</t>
  </si>
  <si>
    <t>Доходы от оказания услуг учреждениями, находящимися в ведении органов местного самоуправления городских округов</t>
  </si>
  <si>
    <t>не указан</t>
  </si>
  <si>
    <t>130</t>
  </si>
  <si>
    <t>Всего</t>
  </si>
  <si>
    <t>Руководитель _____________________________________</t>
  </si>
  <si>
    <t xml:space="preserve">                                     (подпись)</t>
  </si>
  <si>
    <t>Главный бухгалтер _________________________________</t>
  </si>
  <si>
    <t>Т.Е. Тартыжева</t>
  </si>
  <si>
    <t>Ответственный
исполнитель ____________</t>
  </si>
  <si>
    <t>Л.Ю.Томотолова 2-64-44</t>
  </si>
  <si>
    <t xml:space="preserve">                          (должность)        </t>
  </si>
  <si>
    <t>(подпись)(расшифровка)(телефон)</t>
  </si>
  <si>
    <t>III. Показатели по поступлениям и выплатам учреждения</t>
  </si>
  <si>
    <t>Наименование показателя</t>
  </si>
  <si>
    <t xml:space="preserve">Код
по бюджетной классификации
</t>
  </si>
  <si>
    <t>В том числе</t>
  </si>
  <si>
    <t>операции
по лицевым счетам, открытым
в Финансовом управлении</t>
  </si>
  <si>
    <t xml:space="preserve">операции
по счетам, открытым
в кредитных организациях
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</si>
  <si>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</si>
  <si>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</si>
  <si>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</si>
  <si>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</si>
  <si>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субсидии:</t>
  </si>
  <si>
    <t>Наказы избирателей</t>
  </si>
  <si>
    <t>ДЦП "Об энергосбережении и повышении энергетической эффективности"</t>
  </si>
  <si>
    <t>Бюджетные инвестиции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</si>
  <si>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</si>
  <si>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</si>
  <si>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</si>
  <si>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</si>
  <si>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</si>
  <si>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210</t>
  </si>
  <si>
    <t>из них:</t>
  </si>
  <si>
    <t>Оплата работ, услуг, всего</t>
  </si>
  <si>
    <t>220</t>
  </si>
  <si>
    <t>Услуги связи</t>
  </si>
  <si>
    <t>Транспортные услуги</t>
  </si>
  <si>
    <t>Коммунальные услуги</t>
  </si>
  <si>
    <t xml:space="preserve">Тепловая энергия </t>
  </si>
  <si>
    <t>223 720</t>
  </si>
  <si>
    <t>Тепловая энергия на подогрев ГВС в летний период</t>
  </si>
  <si>
    <t>223 725</t>
  </si>
  <si>
    <t>Электрическая энергия</t>
  </si>
  <si>
    <t>223 730</t>
  </si>
  <si>
    <t>Водоснабжение и водоотведение</t>
  </si>
  <si>
    <t>223 740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</si>
  <si>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</si>
  <si>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</si>
  <si>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</si>
  <si>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</si>
  <si>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</si>
  <si>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</si>
  <si>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Прочие расходы</t>
  </si>
  <si>
    <t>Налог на имущество</t>
  </si>
  <si>
    <t>290 291</t>
  </si>
  <si>
    <t>Плата за загрязнение окружающей среды</t>
  </si>
  <si>
    <t>290 293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</si>
  <si>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</si>
  <si>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</si>
  <si>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</si>
  <si>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</si>
  <si>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</si>
  <si>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Продукты питания</t>
  </si>
  <si>
    <t xml:space="preserve">340 341 </t>
  </si>
  <si>
    <t>Медикаменты, перевязочные средства и прочие лечебные расходы</t>
  </si>
  <si>
    <t>340 342</t>
  </si>
  <si>
    <t>Мягкий инвентарь</t>
  </si>
  <si>
    <t>340 346</t>
  </si>
  <si>
    <t>Поступление финансовых активов, всего</t>
  </si>
  <si>
    <t>Справочно:</t>
  </si>
  <si>
    <t>Объем публичных обязательств, всего</t>
  </si>
  <si>
    <t>Руководитель учреждения</t>
  </si>
  <si>
    <t>Главный бухгалтер учреждения</t>
  </si>
  <si>
    <t>Л.Ю. Томотолова</t>
  </si>
  <si>
    <t>Земельный налог</t>
  </si>
  <si>
    <t>290 294</t>
  </si>
  <si>
    <t>Приложение</t>
  </si>
  <si>
    <t>к Порядку составления и утверждения плана</t>
  </si>
  <si>
    <t>финансово-хозяйственной деятельности</t>
  </si>
  <si>
    <t>муниципальны учреждений</t>
  </si>
  <si>
    <t>города Троицка</t>
  </si>
  <si>
    <t>УТВЕРЖДАЮ</t>
  </si>
  <si>
    <t>"</t>
  </si>
  <si>
    <t xml:space="preserve"> г.</t>
  </si>
  <si>
    <t xml:space="preserve">План </t>
  </si>
  <si>
    <t>на 20</t>
  </si>
  <si>
    <t xml:space="preserve"> год</t>
  </si>
  <si>
    <t>Наименование муниципального учреждения</t>
  </si>
  <si>
    <t>Наименование органа, осуществляющего</t>
  </si>
  <si>
    <t>функции и полномочия учредителя</t>
  </si>
  <si>
    <t>Администрация города Троицка</t>
  </si>
  <si>
    <t>Адрес фактического местонахождения</t>
  </si>
  <si>
    <t>муниципального бюджетного учреждения</t>
  </si>
  <si>
    <t>Единица измерения: руб.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</si>
  <si>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</si>
  <si>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</si>
  <si>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Создание условий для реализации гражданами Российской Федерации гарантированного государством права на получение общедоступного дошкольного образования</t>
  </si>
  <si>
    <t>1.2. Виды деятельности муниципального бюджетного учреждения:</t>
  </si>
  <si>
    <t>ОКВЭД 80.10.1 Дошкольное образование</t>
  </si>
  <si>
    <t>1.3. Перечень услуг (работ), осуществляемых на платной основе:</t>
  </si>
  <si>
    <t>Услуги предоставляются бесплатно</t>
  </si>
  <si>
    <t>II. Показатели финансового состояния учреждения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</si>
  <si>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</si>
  <si>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</si>
  <si>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</si>
  <si>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</si>
  <si>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</si>
  <si>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</si>
  <si>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</si>
  <si>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</si>
  <si>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</si>
  <si>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</si>
  <si>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</si>
  <si>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</si>
  <si>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бюджета, всего:</t>
  </si>
  <si>
    <t>в том числе по статьям расходов: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</si>
  <si>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</si>
  <si>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</si>
  <si>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</si>
  <si>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</si>
  <si>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</si>
  <si>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</si>
  <si>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</si>
  <si>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</si>
  <si>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</si>
  <si>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</si>
  <si>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</si>
  <si>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</si>
  <si>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</si>
  <si>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</si>
  <si>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</si>
  <si>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</si>
  <si>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</si>
  <si>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</si>
  <si>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</si>
  <si>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</si>
  <si>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</si>
  <si>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</si>
  <si>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</si>
  <si>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</si>
  <si>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</si>
  <si>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</si>
  <si>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</si>
  <si>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</si>
  <si>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</si>
  <si>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</si>
  <si>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</si>
  <si>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</si>
  <si>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</si>
  <si>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</si>
  <si>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</si>
  <si>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</si>
  <si>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</si>
  <si>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</si>
  <si>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</si>
  <si>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</si>
  <si>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</si>
  <si>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</si>
  <si>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</si>
  <si>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</si>
  <si>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</si>
  <si>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</si>
  <si>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</si>
  <si>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</si>
  <si>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</si>
  <si>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</si>
  <si>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</si>
  <si>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ЯНВАРЯ</t>
  </si>
  <si>
    <t>01</t>
  </si>
  <si>
    <t>062</t>
  </si>
  <si>
    <t>144</t>
  </si>
  <si>
    <t>Ассигнования 2015  год</t>
  </si>
  <si>
    <t>16</t>
  </si>
  <si>
    <t>О.А.Копылова</t>
  </si>
  <si>
    <t>9901042000</t>
  </si>
  <si>
    <t>остаток на 01.01.2016</t>
  </si>
  <si>
    <t>0401001900</t>
  </si>
  <si>
    <t>ЦС</t>
  </si>
  <si>
    <t>В002004900</t>
  </si>
  <si>
    <t>612</t>
  </si>
  <si>
    <t>262</t>
  </si>
  <si>
    <t>Б102000270</t>
  </si>
  <si>
    <t>0709</t>
  </si>
  <si>
    <t>1004</t>
  </si>
  <si>
    <t>0402004900</t>
  </si>
  <si>
    <t>111</t>
  </si>
  <si>
    <t xml:space="preserve">                                                                       О.А.Копылова</t>
  </si>
  <si>
    <t>"     " ____________ 2016г.</t>
  </si>
  <si>
    <t>Сведения об операциях с целевыми субсидиями, предоставленными муниципальному учреждению на 2016г.</t>
  </si>
  <si>
    <t>от "01 "января 2016г.</t>
  </si>
  <si>
    <t>Разрешенный к использованию остаток субсидий прошлых лет на начало 2016г.</t>
  </si>
  <si>
    <t>Развитие дошкольного образования (Компенсация)</t>
  </si>
  <si>
    <t>Программа "Энергосбережение"</t>
  </si>
  <si>
    <t>Компенсация</t>
  </si>
  <si>
    <t>Субсидия на выполнение муниципального задания (местный бюджет)</t>
  </si>
  <si>
    <t>Субсидия на выполнение муниципального задания (областной бюджет)</t>
  </si>
  <si>
    <t>МЗ (областной бюджет)</t>
  </si>
  <si>
    <t>МЗ (местный бюджет)</t>
  </si>
  <si>
    <t>ВСЕГО МЗ и ЦС</t>
  </si>
  <si>
    <t>ВСЕГО МЗ</t>
  </si>
  <si>
    <t>Субсидии на выполнение муниципального задания (местный бюджет)</t>
  </si>
  <si>
    <t>Субсидии на выполнение муниципального задания (областной бюджет)</t>
  </si>
  <si>
    <t>ДЦП "Развитие дошкольного образования" (Компенсация)</t>
  </si>
  <si>
    <t xml:space="preserve">Развитие и поддержка системы образования в г. Троицке </t>
  </si>
  <si>
    <t>Заработная плата местный бюджет</t>
  </si>
  <si>
    <t>Заработная плата областной бюджет</t>
  </si>
  <si>
    <t>Начисления на выплаты по оплате труда м/б</t>
  </si>
  <si>
    <t>Начисления на выплаты по оплате труда о/б</t>
  </si>
  <si>
    <t>Прочие выплаты м/б</t>
  </si>
  <si>
    <t>Прочие выплаты о/б</t>
  </si>
  <si>
    <t>340 341</t>
  </si>
  <si>
    <t>Муниципальное бюджетное дошкольное образовательное учреждение "Детский  сад № 26"</t>
  </si>
  <si>
    <t>Челябинская область, город Троицк, 10 квартал</t>
  </si>
  <si>
    <t>7418012340/ 742401001</t>
  </si>
  <si>
    <t>МБДОУ "Детский сад N26"</t>
  </si>
  <si>
    <t>741</t>
  </si>
  <si>
    <t>750</t>
  </si>
  <si>
    <t>МБДОУ "Детский сад № 26"</t>
  </si>
  <si>
    <t>7418012340 / 742401001</t>
  </si>
  <si>
    <t>Т.И.Киппер</t>
  </si>
  <si>
    <t>223 741</t>
  </si>
  <si>
    <t>223 750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</si>
</sst>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67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right"/>
    </xf>
    <xf numFmtId="49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4" fontId="15" fillId="0" borderId="10" xfId="0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/>
    </xf>
    <xf numFmtId="43" fontId="15" fillId="0" borderId="10" xfId="60" applyFont="1" applyBorder="1" applyAlignment="1">
      <alignment horizontal="right"/>
    </xf>
    <xf numFmtId="0" fontId="19" fillId="0" borderId="0" xfId="0" applyFont="1" applyAlignment="1">
      <alignment wrapText="1"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2" fillId="0" borderId="21" xfId="0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center" vertical="top"/>
    </xf>
    <xf numFmtId="4" fontId="22" fillId="0" borderId="11" xfId="0" applyNumberFormat="1" applyFont="1" applyBorder="1" applyAlignment="1">
      <alignment horizontal="center" vertical="top"/>
    </xf>
    <xf numFmtId="4" fontId="22" fillId="0" borderId="10" xfId="0" applyNumberFormat="1" applyFont="1" applyBorder="1" applyAlignment="1">
      <alignment horizontal="center" vertical="top"/>
    </xf>
    <xf numFmtId="0" fontId="21" fillId="0" borderId="21" xfId="0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/>
    </xf>
    <xf numFmtId="4" fontId="21" fillId="0" borderId="11" xfId="0" applyNumberFormat="1" applyFont="1" applyBorder="1" applyAlignment="1">
      <alignment horizontal="center" vertical="top"/>
    </xf>
    <xf numFmtId="4" fontId="22" fillId="0" borderId="0" xfId="0" applyNumberFormat="1" applyFont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21" xfId="0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vertical="top"/>
    </xf>
    <xf numFmtId="4" fontId="23" fillId="0" borderId="11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22" xfId="0" applyFont="1" applyBorder="1" applyAlignment="1">
      <alignment horizontal="center" wrapText="1"/>
    </xf>
    <xf numFmtId="49" fontId="22" fillId="0" borderId="22" xfId="0" applyNumberFormat="1" applyFont="1" applyBorder="1" applyAlignment="1">
      <alignment horizontal="center" vertical="top"/>
    </xf>
    <xf numFmtId="4" fontId="22" fillId="0" borderId="22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vertical="top" wrapText="1"/>
    </xf>
    <xf numFmtId="4" fontId="21" fillId="0" borderId="11" xfId="0" applyNumberFormat="1" applyFont="1" applyBorder="1" applyAlignment="1">
      <alignment horizontal="center" vertical="top" wrapText="1"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 vertical="top"/>
    </xf>
    <xf numFmtId="0" fontId="24" fillId="0" borderId="24" xfId="0" applyFont="1" applyBorder="1" applyAlignme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24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9" fontId="22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49" fontId="22" fillId="0" borderId="0" xfId="0" applyNumberFormat="1" applyFont="1" applyFill="1" applyBorder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justify"/>
    </xf>
    <xf numFmtId="0" fontId="21" fillId="0" borderId="11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25" xfId="0" applyFont="1" applyBorder="1" applyAlignment="1">
      <alignment horizontal="left" wrapText="1" indent="2"/>
    </xf>
    <xf numFmtId="0" fontId="22" fillId="0" borderId="22" xfId="0" applyFont="1" applyBorder="1" applyAlignment="1">
      <alignment horizontal="left"/>
    </xf>
    <xf numFmtId="0" fontId="22" fillId="0" borderId="25" xfId="0" applyFont="1" applyBorder="1" applyAlignment="1">
      <alignment horizontal="left" wrapText="1" indent="4"/>
    </xf>
    <xf numFmtId="0" fontId="22" fillId="0" borderId="25" xfId="0" applyFont="1" applyBorder="1" applyAlignment="1">
      <alignment horizontal="left" wrapText="1" indent="3"/>
    </xf>
    <xf numFmtId="0" fontId="22" fillId="0" borderId="25" xfId="0" applyFont="1" applyBorder="1" applyAlignment="1">
      <alignment horizontal="left" wrapText="1"/>
    </xf>
    <xf numFmtId="4" fontId="22" fillId="33" borderId="11" xfId="0" applyNumberFormat="1" applyFont="1" applyFill="1" applyBorder="1" applyAlignment="1">
      <alignment horizontal="center" vertical="top"/>
    </xf>
    <xf numFmtId="0" fontId="22" fillId="33" borderId="21" xfId="0" applyFont="1" applyFill="1" applyBorder="1" applyAlignment="1">
      <alignment horizontal="left" vertical="top" wrapText="1"/>
    </xf>
    <xf numFmtId="49" fontId="22" fillId="33" borderId="11" xfId="0" applyNumberFormat="1" applyFont="1" applyFill="1" applyBorder="1" applyAlignment="1">
      <alignment horizontal="center" vertical="top"/>
    </xf>
    <xf numFmtId="49" fontId="27" fillId="0" borderId="10" xfId="0" applyNumberFormat="1" applyFont="1" applyBorder="1" applyAlignment="1">
      <alignment horizontal="left" wrapText="1"/>
    </xf>
    <xf numFmtId="0" fontId="22" fillId="0" borderId="26" xfId="0" applyFont="1" applyBorder="1" applyAlignment="1">
      <alignment/>
    </xf>
    <xf numFmtId="0" fontId="22" fillId="0" borderId="25" xfId="0" applyFont="1" applyBorder="1" applyAlignment="1">
      <alignment/>
    </xf>
    <xf numFmtId="0" fontId="0" fillId="33" borderId="0" xfId="0" applyFill="1" applyAlignment="1">
      <alignment/>
    </xf>
    <xf numFmtId="4" fontId="20" fillId="33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9" fontId="5" fillId="33" borderId="27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wrapText="1"/>
    </xf>
    <xf numFmtId="4" fontId="29" fillId="33" borderId="10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4" fontId="28" fillId="33" borderId="10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/>
    </xf>
    <xf numFmtId="49" fontId="29" fillId="33" borderId="27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4" fontId="32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 horizontal="right"/>
    </xf>
    <xf numFmtId="0" fontId="10" fillId="0" borderId="17" xfId="0" applyFont="1" applyBorder="1" applyAlignment="1">
      <alignment horizontal="center" wrapText="1"/>
    </xf>
    <xf numFmtId="0" fontId="26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Border="1" applyAlignment="1">
      <alignment horizontal="right"/>
    </xf>
    <xf numFmtId="49" fontId="22" fillId="0" borderId="23" xfId="0" applyNumberFormat="1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22" fillId="0" borderId="23" xfId="0" applyFont="1" applyFill="1" applyBorder="1" applyAlignment="1">
      <alignment horizontal="center" wrapText="1"/>
    </xf>
    <xf numFmtId="0" fontId="22" fillId="0" borderId="23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5" fillId="0" borderId="23" xfId="0" applyNumberFormat="1" applyFont="1" applyFill="1" applyBorder="1" applyAlignment="1">
      <alignment horizontal="left"/>
    </xf>
    <xf numFmtId="49" fontId="21" fillId="0" borderId="23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49" fontId="21" fillId="0" borderId="23" xfId="0" applyNumberFormat="1" applyFont="1" applyFill="1" applyBorder="1" applyAlignment="1">
      <alignment horizontal="left"/>
    </xf>
    <xf numFmtId="0" fontId="24" fillId="0" borderId="0" xfId="0" applyFont="1" applyBorder="1" applyAlignment="1">
      <alignment horizontal="center" vertical="top"/>
    </xf>
    <xf numFmtId="49" fontId="22" fillId="0" borderId="23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/>
    </xf>
    <xf numFmtId="49" fontId="28" fillId="33" borderId="26" xfId="0" applyNumberFormat="1" applyFont="1" applyFill="1" applyBorder="1" applyAlignment="1">
      <alignment horizontal="center" vertical="center" wrapText="1"/>
    </xf>
    <xf numFmtId="49" fontId="28" fillId="33" borderId="0" xfId="0" applyNumberFormat="1" applyFont="1" applyFill="1" applyBorder="1" applyAlignment="1">
      <alignment horizontal="center" vertical="center" wrapText="1"/>
    </xf>
    <xf numFmtId="49" fontId="28" fillId="33" borderId="28" xfId="0" applyNumberFormat="1" applyFont="1" applyFill="1" applyBorder="1" applyAlignment="1">
      <alignment horizontal="center" vertical="center" wrapText="1"/>
    </xf>
    <xf numFmtId="49" fontId="29" fillId="33" borderId="29" xfId="0" applyNumberFormat="1" applyFont="1" applyFill="1" applyBorder="1" applyAlignment="1">
      <alignment horizontal="center" vertical="center" wrapText="1"/>
    </xf>
    <xf numFmtId="49" fontId="29" fillId="33" borderId="21" xfId="0" applyNumberFormat="1" applyFont="1" applyFill="1" applyBorder="1" applyAlignment="1">
      <alignment horizontal="center" vertical="center" wrapText="1"/>
    </xf>
    <xf numFmtId="49" fontId="29" fillId="33" borderId="3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21" fillId="34" borderId="0" xfId="0" applyFont="1" applyFill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4" fontId="21" fillId="0" borderId="22" xfId="0" applyNumberFormat="1" applyFont="1" applyFill="1" applyBorder="1" applyAlignment="1">
      <alignment horizontal="center" vertical="top"/>
    </xf>
    <xf numFmtId="4" fontId="21" fillId="0" borderId="24" xfId="0" applyNumberFormat="1" applyFont="1" applyFill="1" applyBorder="1" applyAlignment="1">
      <alignment horizontal="center" vertical="top"/>
    </xf>
    <xf numFmtId="4" fontId="21" fillId="0" borderId="32" xfId="0" applyNumberFormat="1" applyFont="1" applyFill="1" applyBorder="1" applyAlignment="1">
      <alignment horizontal="center" vertical="top"/>
    </xf>
    <xf numFmtId="0" fontId="22" fillId="0" borderId="23" xfId="0" applyFont="1" applyBorder="1" applyAlignment="1">
      <alignment horizontal="left" vertical="top" wrapText="1" indent="2"/>
    </xf>
    <xf numFmtId="0" fontId="22" fillId="0" borderId="33" xfId="0" applyFont="1" applyBorder="1" applyAlignment="1">
      <alignment horizontal="left" vertical="top" wrapText="1" indent="2"/>
    </xf>
    <xf numFmtId="4" fontId="22" fillId="33" borderId="22" xfId="0" applyNumberFormat="1" applyFont="1" applyFill="1" applyBorder="1" applyAlignment="1">
      <alignment horizontal="center" vertical="top"/>
    </xf>
    <xf numFmtId="4" fontId="22" fillId="33" borderId="24" xfId="0" applyNumberFormat="1" applyFont="1" applyFill="1" applyBorder="1" applyAlignment="1">
      <alignment horizontal="center" vertical="top"/>
    </xf>
    <xf numFmtId="4" fontId="22" fillId="33" borderId="32" xfId="0" applyNumberFormat="1" applyFont="1" applyFill="1" applyBorder="1" applyAlignment="1">
      <alignment horizontal="center" vertical="top"/>
    </xf>
    <xf numFmtId="0" fontId="22" fillId="0" borderId="21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 wrapText="1"/>
    </xf>
    <xf numFmtId="4" fontId="22" fillId="33" borderId="11" xfId="0" applyNumberFormat="1" applyFont="1" applyFill="1" applyBorder="1" applyAlignment="1">
      <alignment horizontal="center" vertical="top"/>
    </xf>
    <xf numFmtId="4" fontId="22" fillId="33" borderId="21" xfId="0" applyNumberFormat="1" applyFont="1" applyFill="1" applyBorder="1" applyAlignment="1">
      <alignment horizontal="center" vertical="top"/>
    </xf>
    <xf numFmtId="4" fontId="22" fillId="33" borderId="30" xfId="0" applyNumberFormat="1" applyFont="1" applyFill="1" applyBorder="1" applyAlignment="1">
      <alignment horizontal="center" vertical="top"/>
    </xf>
    <xf numFmtId="0" fontId="22" fillId="0" borderId="23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left" vertical="top" wrapText="1"/>
    </xf>
    <xf numFmtId="4" fontId="22" fillId="0" borderId="22" xfId="0" applyNumberFormat="1" applyFont="1" applyFill="1" applyBorder="1" applyAlignment="1">
      <alignment horizontal="center" vertical="top"/>
    </xf>
    <xf numFmtId="4" fontId="22" fillId="0" borderId="24" xfId="0" applyNumberFormat="1" applyFont="1" applyFill="1" applyBorder="1" applyAlignment="1">
      <alignment horizontal="center" vertical="top"/>
    </xf>
    <xf numFmtId="4" fontId="22" fillId="0" borderId="32" xfId="0" applyNumberFormat="1" applyFont="1" applyFill="1" applyBorder="1" applyAlignment="1">
      <alignment horizontal="center" vertical="top"/>
    </xf>
    <xf numFmtId="4" fontId="22" fillId="0" borderId="11" xfId="0" applyNumberFormat="1" applyFont="1" applyFill="1" applyBorder="1" applyAlignment="1">
      <alignment horizontal="center" vertical="top"/>
    </xf>
    <xf numFmtId="4" fontId="22" fillId="0" borderId="21" xfId="0" applyNumberFormat="1" applyFont="1" applyFill="1" applyBorder="1" applyAlignment="1">
      <alignment horizontal="center" vertical="top"/>
    </xf>
    <xf numFmtId="4" fontId="22" fillId="0" borderId="30" xfId="0" applyNumberFormat="1" applyFont="1" applyFill="1" applyBorder="1" applyAlignment="1">
      <alignment horizontal="center" vertical="top"/>
    </xf>
    <xf numFmtId="4" fontId="21" fillId="0" borderId="11" xfId="0" applyNumberFormat="1" applyFont="1" applyFill="1" applyBorder="1" applyAlignment="1">
      <alignment horizontal="center" vertical="top"/>
    </xf>
    <xf numFmtId="4" fontId="21" fillId="0" borderId="21" xfId="0" applyNumberFormat="1" applyFont="1" applyFill="1" applyBorder="1" applyAlignment="1">
      <alignment horizontal="center" vertical="top"/>
    </xf>
    <xf numFmtId="4" fontId="21" fillId="0" borderId="30" xfId="0" applyNumberFormat="1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4" fontId="21" fillId="35" borderId="11" xfId="0" applyNumberFormat="1" applyFont="1" applyFill="1" applyBorder="1" applyAlignment="1">
      <alignment horizontal="center" vertical="top"/>
    </xf>
    <xf numFmtId="4" fontId="21" fillId="35" borderId="21" xfId="0" applyNumberFormat="1" applyFont="1" applyFill="1" applyBorder="1" applyAlignment="1">
      <alignment horizontal="center" vertical="top"/>
    </xf>
    <xf numFmtId="4" fontId="21" fillId="35" borderId="30" xfId="0" applyNumberFormat="1" applyFont="1" applyFill="1" applyBorder="1" applyAlignment="1">
      <alignment horizontal="center" vertical="top"/>
    </xf>
    <xf numFmtId="4" fontId="22" fillId="35" borderId="11" xfId="0" applyNumberFormat="1" applyFont="1" applyFill="1" applyBorder="1" applyAlignment="1">
      <alignment horizontal="center" vertical="top"/>
    </xf>
    <xf numFmtId="4" fontId="22" fillId="35" borderId="21" xfId="0" applyNumberFormat="1" applyFont="1" applyFill="1" applyBorder="1" applyAlignment="1">
      <alignment horizontal="center" vertical="top"/>
    </xf>
    <xf numFmtId="4" fontId="22" fillId="35" borderId="3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/>
    </xf>
    <xf numFmtId="4" fontId="15" fillId="0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 wrapText="1"/>
    </xf>
    <xf numFmtId="4" fontId="15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D42"/>
  <sheetViews>
    <sheetView view="pageBreakPreview" zoomScale="60" zoomScalePageLayoutView="0" workbookViewId="0" topLeftCell="A3">
      <selection activeCell="A23" sqref="A23:IV31"/>
    </sheetView>
  </sheetViews>
  <sheetFormatPr defaultColWidth="0.85546875" defaultRowHeight="12.75"/>
  <cols>
    <col min="1" max="16384" width="0.85546875" style="44" customWidth="1"/>
  </cols>
  <sheetData>
    <row r="1" s="78" customFormat="1" ht="11.25" customHeight="1">
      <c r="BM1" s="78" t="s">
        <v>153</v>
      </c>
    </row>
    <row r="2" s="78" customFormat="1" ht="11.25" customHeight="1">
      <c r="BM2" s="82" t="s">
        <v>154</v>
      </c>
    </row>
    <row r="3" s="78" customFormat="1" ht="11.25" customHeight="1">
      <c r="BM3" s="78" t="s">
        <v>155</v>
      </c>
    </row>
    <row r="4" s="78" customFormat="1" ht="11.25" customHeight="1">
      <c r="BM4" s="82" t="s">
        <v>156</v>
      </c>
    </row>
    <row r="5" spans="65:69" s="78" customFormat="1" ht="11.25" customHeight="1">
      <c r="BM5" s="78" t="s">
        <v>157</v>
      </c>
      <c r="BQ5" s="82"/>
    </row>
    <row r="6" s="78" customFormat="1" ht="11.25" customHeight="1">
      <c r="BM6" s="82"/>
    </row>
    <row r="7" spans="57:108" ht="15">
      <c r="BE7" s="162" t="s">
        <v>158</v>
      </c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</row>
    <row r="8" spans="57:108" ht="34.5" customHeight="1">
      <c r="BE8" s="153" t="s">
        <v>37</v>
      </c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</row>
    <row r="9" spans="57:108" s="78" customFormat="1" ht="12">
      <c r="BE9" s="163" t="s">
        <v>38</v>
      </c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</row>
    <row r="10" spans="57:108" ht="15"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CA10" s="164" t="s">
        <v>250</v>
      </c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57:108" s="78" customFormat="1" ht="12">
      <c r="BE11" s="160" t="s">
        <v>41</v>
      </c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CA11" s="160" t="s">
        <v>42</v>
      </c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</row>
    <row r="12" spans="65:99" ht="15">
      <c r="BM12" s="83" t="s">
        <v>159</v>
      </c>
      <c r="BN12" s="161"/>
      <c r="BO12" s="161"/>
      <c r="BP12" s="161"/>
      <c r="BQ12" s="161"/>
      <c r="BR12" s="44" t="s">
        <v>159</v>
      </c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50">
        <v>20</v>
      </c>
      <c r="CN12" s="150"/>
      <c r="CO12" s="150"/>
      <c r="CP12" s="150"/>
      <c r="CQ12" s="151" t="s">
        <v>249</v>
      </c>
      <c r="CR12" s="151"/>
      <c r="CS12" s="151"/>
      <c r="CT12" s="151"/>
      <c r="CU12" s="44" t="s">
        <v>160</v>
      </c>
    </row>
    <row r="13" ht="15">
      <c r="CY13" s="85"/>
    </row>
    <row r="14" spans="1:108" ht="16.5">
      <c r="A14" s="152" t="s">
        <v>161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</row>
    <row r="15" spans="1:108" ht="16.5">
      <c r="A15" s="152" t="s">
        <v>155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</row>
    <row r="16" spans="36:58" s="86" customFormat="1" ht="16.5">
      <c r="AJ16" s="87"/>
      <c r="AM16" s="87"/>
      <c r="AV16" s="88"/>
      <c r="AW16" s="88"/>
      <c r="AX16" s="88"/>
      <c r="BA16" s="88" t="s">
        <v>162</v>
      </c>
      <c r="BB16" s="156" t="s">
        <v>249</v>
      </c>
      <c r="BC16" s="156"/>
      <c r="BD16" s="156"/>
      <c r="BE16" s="156"/>
      <c r="BF16" s="86" t="s">
        <v>163</v>
      </c>
    </row>
    <row r="17" ht="4.5" customHeight="1"/>
    <row r="18" spans="87:108" ht="17.25" customHeight="1">
      <c r="CI18" s="89"/>
      <c r="CJ18" s="89"/>
      <c r="CK18" s="89"/>
      <c r="CL18" s="89"/>
      <c r="CM18" s="89"/>
      <c r="CN18" s="89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87:108" ht="15" customHeight="1">
      <c r="CI19" s="89"/>
      <c r="CJ19" s="89"/>
      <c r="CK19" s="89"/>
      <c r="CL19" s="89"/>
      <c r="CM19" s="84"/>
      <c r="CN19" s="89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</row>
    <row r="20" spans="36:108" ht="15" customHeight="1">
      <c r="AJ20" s="46"/>
      <c r="AK20" s="92" t="s">
        <v>159</v>
      </c>
      <c r="AL20" s="157" t="s">
        <v>245</v>
      </c>
      <c r="AM20" s="157"/>
      <c r="AN20" s="157"/>
      <c r="AO20" s="157"/>
      <c r="AP20" s="46" t="s">
        <v>159</v>
      </c>
      <c r="AQ20" s="46"/>
      <c r="AR20" s="46"/>
      <c r="AS20" s="157" t="s">
        <v>244</v>
      </c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8">
        <v>20</v>
      </c>
      <c r="BL20" s="158"/>
      <c r="BM20" s="158"/>
      <c r="BN20" s="158"/>
      <c r="BO20" s="159" t="s">
        <v>249</v>
      </c>
      <c r="BP20" s="159"/>
      <c r="BQ20" s="159"/>
      <c r="BR20" s="159"/>
      <c r="BS20" s="46" t="s">
        <v>160</v>
      </c>
      <c r="BT20" s="46"/>
      <c r="BU20" s="46"/>
      <c r="BY20" s="93"/>
      <c r="CI20" s="89"/>
      <c r="CJ20" s="89"/>
      <c r="CK20" s="89"/>
      <c r="CL20" s="89"/>
      <c r="CM20" s="84"/>
      <c r="CN20" s="89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</row>
    <row r="21" spans="77:108" ht="15" customHeight="1">
      <c r="BY21" s="93"/>
      <c r="BZ21" s="93"/>
      <c r="CI21" s="89"/>
      <c r="CJ21" s="89"/>
      <c r="CK21" s="89"/>
      <c r="CL21" s="89"/>
      <c r="CM21" s="84"/>
      <c r="CN21" s="89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</row>
    <row r="22" spans="77:108" ht="15" customHeight="1">
      <c r="BY22" s="93"/>
      <c r="BZ22" s="93"/>
      <c r="CI22" s="89"/>
      <c r="CJ22" s="89"/>
      <c r="CK22" s="89"/>
      <c r="CL22" s="89"/>
      <c r="CM22" s="84"/>
      <c r="CN22" s="89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47.25" customHeight="1">
      <c r="A23" s="45" t="s">
        <v>164</v>
      </c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153" t="s">
        <v>288</v>
      </c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</row>
    <row r="24" spans="1:108" s="96" customFormat="1" ht="17.25" customHeight="1">
      <c r="A24" s="95"/>
      <c r="CI24" s="97"/>
      <c r="CJ24" s="97"/>
      <c r="CK24" s="97"/>
      <c r="CL24" s="97"/>
      <c r="CM24" s="98"/>
      <c r="CN24" s="97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</row>
    <row r="25" spans="1:108" ht="15">
      <c r="A25" s="45" t="s">
        <v>165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</row>
    <row r="26" spans="1:108" ht="15">
      <c r="A26" s="45" t="s">
        <v>166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2"/>
      <c r="AT26" s="102"/>
      <c r="AU26" s="153" t="s">
        <v>167</v>
      </c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</row>
    <row r="27" spans="1:100" ht="15">
      <c r="A27" s="45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3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4"/>
      <c r="CP27" s="104"/>
      <c r="CQ27" s="104"/>
      <c r="CR27" s="104"/>
      <c r="CS27" s="104"/>
      <c r="CT27" s="104"/>
      <c r="CU27" s="104"/>
      <c r="CV27" s="104"/>
    </row>
    <row r="28" spans="1:108" ht="15">
      <c r="A28" s="45" t="s">
        <v>168</v>
      </c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</row>
    <row r="29" spans="1:108" ht="17.25" customHeight="1">
      <c r="A29" s="45" t="s">
        <v>169</v>
      </c>
      <c r="AS29" s="94"/>
      <c r="AT29" s="94"/>
      <c r="AU29" s="94"/>
      <c r="AV29" s="153" t="s">
        <v>289</v>
      </c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</row>
    <row r="30" ht="15" customHeight="1"/>
    <row r="31" spans="1:108" ht="15" customHeight="1">
      <c r="A31" s="44" t="s">
        <v>48</v>
      </c>
      <c r="AU31" s="154" t="s">
        <v>290</v>
      </c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</row>
    <row r="32" ht="15" customHeight="1"/>
    <row r="33" ht="15" customHeight="1">
      <c r="A33" s="44" t="s">
        <v>170</v>
      </c>
    </row>
    <row r="34" ht="15" customHeight="1"/>
    <row r="35" spans="1:108" s="46" customFormat="1" ht="14.25">
      <c r="A35" s="155" t="s">
        <v>171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</row>
    <row r="36" spans="1:108" s="46" customFormat="1" ht="14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</row>
    <row r="37" spans="1:108" ht="15" customHeight="1">
      <c r="A37" s="106" t="s">
        <v>172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</row>
    <row r="38" spans="1:108" ht="30" customHeight="1">
      <c r="A38" s="148" t="s">
        <v>173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</row>
    <row r="39" spans="1:108" ht="15" customHeight="1">
      <c r="A39" s="106" t="s">
        <v>174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</row>
    <row r="40" spans="1:108" ht="30" customHeight="1">
      <c r="A40" s="149" t="s">
        <v>175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</row>
    <row r="41" spans="1:108" ht="15">
      <c r="A41" s="106" t="s">
        <v>176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</row>
    <row r="42" spans="1:108" ht="30" customHeight="1">
      <c r="A42" s="149" t="s">
        <v>177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</row>
    <row r="43" ht="3" customHeight="1"/>
  </sheetData>
  <sheetProtection/>
  <mergeCells count="26">
    <mergeCell ref="BE11:BX11"/>
    <mergeCell ref="BN12:BQ12"/>
    <mergeCell ref="BU12:CL12"/>
    <mergeCell ref="CA11:DD11"/>
    <mergeCell ref="BE7:DD7"/>
    <mergeCell ref="BE8:DD8"/>
    <mergeCell ref="BE9:DD9"/>
    <mergeCell ref="BE10:BX10"/>
    <mergeCell ref="CA10:DD10"/>
    <mergeCell ref="A42:DD42"/>
    <mergeCell ref="AU26:DD26"/>
    <mergeCell ref="AV29:DD29"/>
    <mergeCell ref="AU31:DD31"/>
    <mergeCell ref="A35:DD35"/>
    <mergeCell ref="BB16:BE16"/>
    <mergeCell ref="AL20:AO20"/>
    <mergeCell ref="AS20:BJ20"/>
    <mergeCell ref="BK20:BN20"/>
    <mergeCell ref="BO20:BR20"/>
    <mergeCell ref="A38:DD38"/>
    <mergeCell ref="A40:DD40"/>
    <mergeCell ref="CM12:CP12"/>
    <mergeCell ref="CQ12:CT12"/>
    <mergeCell ref="A14:DD14"/>
    <mergeCell ref="A15:DD15"/>
    <mergeCell ref="AW23:DD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5:N46"/>
  <sheetViews>
    <sheetView showGridLines="0" zoomScalePageLayoutView="0" workbookViewId="0" topLeftCell="A15">
      <selection activeCell="K12" sqref="K12"/>
    </sheetView>
  </sheetViews>
  <sheetFormatPr defaultColWidth="9.140625" defaultRowHeight="12.75" customHeight="1" outlineLevelRow="1"/>
  <cols>
    <col min="1" max="1" width="26.00390625" style="0" customWidth="1"/>
    <col min="2" max="9" width="6.7109375" style="0" customWidth="1"/>
    <col min="10" max="10" width="21.00390625" style="0" customWidth="1"/>
    <col min="11" max="11" width="13.00390625" style="0" customWidth="1"/>
    <col min="12" max="12" width="20.140625" style="0" customWidth="1"/>
    <col min="13" max="13" width="17.8515625" style="0" customWidth="1"/>
  </cols>
  <sheetData>
    <row r="1" s="1" customFormat="1" ht="15" customHeight="1"/>
    <row r="2" s="1" customFormat="1" ht="12.75" customHeight="1"/>
    <row r="5" spans="1:12" ht="24" customHeight="1">
      <c r="A5" s="171" t="s">
        <v>275</v>
      </c>
      <c r="B5" s="171"/>
      <c r="C5" s="171"/>
      <c r="D5" s="171"/>
      <c r="E5" s="171"/>
      <c r="F5" s="171"/>
      <c r="G5" s="171"/>
      <c r="H5" s="171"/>
      <c r="I5" s="171"/>
      <c r="J5" s="140">
        <f>J7+J39</f>
        <v>9215061.86</v>
      </c>
      <c r="K5" s="140">
        <f>K7+K39</f>
        <v>0</v>
      </c>
      <c r="L5" s="140">
        <f>L7+L39</f>
        <v>9215061.86</v>
      </c>
    </row>
    <row r="6" spans="1:12" ht="29.2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3" t="s">
        <v>248</v>
      </c>
      <c r="K6" s="4" t="s">
        <v>252</v>
      </c>
      <c r="L6" s="3" t="s">
        <v>248</v>
      </c>
    </row>
    <row r="7" spans="1:14" s="1" customFormat="1" ht="37.5">
      <c r="A7" s="136" t="s">
        <v>291</v>
      </c>
      <c r="B7" s="168" t="s">
        <v>276</v>
      </c>
      <c r="C7" s="169"/>
      <c r="D7" s="169"/>
      <c r="E7" s="169"/>
      <c r="F7" s="169"/>
      <c r="G7" s="169"/>
      <c r="H7" s="169"/>
      <c r="I7" s="170"/>
      <c r="J7" s="132">
        <f>J8+J33</f>
        <v>8722082.86</v>
      </c>
      <c r="K7" s="132">
        <f>K8+K33</f>
        <v>0</v>
      </c>
      <c r="L7" s="132">
        <f>L8+L33</f>
        <v>8722082.86</v>
      </c>
      <c r="M7" s="137">
        <f>J7+K7</f>
        <v>8722082.86</v>
      </c>
      <c r="N7" s="138">
        <f>L7-M7</f>
        <v>0</v>
      </c>
    </row>
    <row r="8" spans="1:12" s="135" customFormat="1" ht="15.75" outlineLevel="1">
      <c r="A8" s="165" t="s">
        <v>274</v>
      </c>
      <c r="B8" s="166"/>
      <c r="C8" s="166"/>
      <c r="D8" s="166"/>
      <c r="E8" s="166"/>
      <c r="F8" s="166"/>
      <c r="G8" s="166"/>
      <c r="H8" s="166"/>
      <c r="I8" s="167"/>
      <c r="J8" s="134">
        <f>J9+J18+J20+J21+J22+J23+J24+J25+J26+J27+J28+J31+J32+J29+J30</f>
        <v>3631237.25</v>
      </c>
      <c r="K8" s="134">
        <f>K9+K18+K20+K21+K22+K23+K24+K25+K26+K27+K28+K31+K32+K29+K30</f>
        <v>0</v>
      </c>
      <c r="L8" s="134">
        <f>L9+L18+L20+L21+L22+L23+L24+L25+L26+L27+L28+L31+L32+L29+L30</f>
        <v>3631237.25</v>
      </c>
    </row>
    <row r="9" spans="1:13" s="2" customFormat="1" ht="25.5" outlineLevel="1">
      <c r="A9" s="127" t="s">
        <v>291</v>
      </c>
      <c r="B9" s="7" t="s">
        <v>9</v>
      </c>
      <c r="C9" s="7" t="s">
        <v>251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13</v>
      </c>
      <c r="I9" s="8" t="s">
        <v>13</v>
      </c>
      <c r="J9" s="9">
        <v>133199.81</v>
      </c>
      <c r="K9" s="130"/>
      <c r="L9" s="9">
        <f>J9+K9</f>
        <v>133199.81</v>
      </c>
      <c r="M9" s="139"/>
    </row>
    <row r="10" spans="1:12" s="2" customFormat="1" ht="12.75" outlineLevel="1">
      <c r="A10" s="6"/>
      <c r="B10" s="7"/>
      <c r="C10" s="7"/>
      <c r="D10" s="7"/>
      <c r="E10" s="7"/>
      <c r="F10" s="7"/>
      <c r="G10" s="7"/>
      <c r="H10" s="7" t="s">
        <v>29</v>
      </c>
      <c r="I10" s="8"/>
      <c r="J10" s="9"/>
      <c r="K10" s="130"/>
      <c r="L10" s="9">
        <f aca="true" t="shared" si="0" ref="L10:L37">J10+K10</f>
        <v>0</v>
      </c>
    </row>
    <row r="11" spans="1:12" s="2" customFormat="1" ht="12.75" outlineLevel="1">
      <c r="A11" s="6"/>
      <c r="B11" s="7"/>
      <c r="C11" s="7"/>
      <c r="D11" s="7"/>
      <c r="E11" s="7"/>
      <c r="F11" s="7"/>
      <c r="G11" s="7"/>
      <c r="H11" s="7" t="s">
        <v>30</v>
      </c>
      <c r="I11" s="8"/>
      <c r="J11" s="9"/>
      <c r="K11" s="130"/>
      <c r="L11" s="9">
        <f t="shared" si="0"/>
        <v>0</v>
      </c>
    </row>
    <row r="12" spans="1:12" s="2" customFormat="1" ht="12.75" outlineLevel="1">
      <c r="A12" s="6"/>
      <c r="B12" s="7"/>
      <c r="C12" s="7"/>
      <c r="D12" s="7"/>
      <c r="E12" s="7"/>
      <c r="F12" s="7"/>
      <c r="G12" s="7"/>
      <c r="H12" s="7" t="s">
        <v>31</v>
      </c>
      <c r="I12" s="8"/>
      <c r="J12" s="9">
        <v>79895.64</v>
      </c>
      <c r="K12" s="130"/>
      <c r="L12" s="9">
        <f t="shared" si="0"/>
        <v>79895.64</v>
      </c>
    </row>
    <row r="13" spans="1:13" s="2" customFormat="1" ht="12.75" outlineLevel="1">
      <c r="A13" s="6"/>
      <c r="B13" s="7"/>
      <c r="C13" s="7"/>
      <c r="D13" s="7"/>
      <c r="E13" s="7"/>
      <c r="F13" s="7"/>
      <c r="G13" s="7"/>
      <c r="H13" s="7" t="s">
        <v>32</v>
      </c>
      <c r="I13" s="8"/>
      <c r="J13" s="9">
        <v>47241</v>
      </c>
      <c r="K13" s="130"/>
      <c r="L13" s="9">
        <f t="shared" si="0"/>
        <v>47241</v>
      </c>
      <c r="M13" s="43"/>
    </row>
    <row r="14" spans="1:12" s="2" customFormat="1" ht="12.75" outlineLevel="1">
      <c r="A14" s="6"/>
      <c r="B14" s="7"/>
      <c r="C14" s="7"/>
      <c r="D14" s="7"/>
      <c r="E14" s="7"/>
      <c r="F14" s="7"/>
      <c r="G14" s="7"/>
      <c r="H14" s="7" t="s">
        <v>33</v>
      </c>
      <c r="I14" s="8"/>
      <c r="J14" s="9">
        <v>1200</v>
      </c>
      <c r="K14" s="130"/>
      <c r="L14" s="9">
        <f t="shared" si="0"/>
        <v>1200</v>
      </c>
    </row>
    <row r="15" spans="1:12" s="2" customFormat="1" ht="12.75" outlineLevel="1">
      <c r="A15" s="6"/>
      <c r="B15" s="7"/>
      <c r="C15" s="7"/>
      <c r="D15" s="7"/>
      <c r="E15" s="7"/>
      <c r="F15" s="7"/>
      <c r="G15" s="7"/>
      <c r="H15" s="7" t="s">
        <v>34</v>
      </c>
      <c r="I15" s="8"/>
      <c r="J15" s="9"/>
      <c r="K15" s="130"/>
      <c r="L15" s="9">
        <f t="shared" si="0"/>
        <v>0</v>
      </c>
    </row>
    <row r="16" spans="1:12" s="2" customFormat="1" ht="12.75" outlineLevel="1">
      <c r="A16" s="6"/>
      <c r="B16" s="7"/>
      <c r="C16" s="7"/>
      <c r="D16" s="7"/>
      <c r="E16" s="7"/>
      <c r="F16" s="7"/>
      <c r="G16" s="7"/>
      <c r="H16" s="7" t="s">
        <v>35</v>
      </c>
      <c r="I16" s="8"/>
      <c r="J16" s="9">
        <v>4863.17</v>
      </c>
      <c r="K16" s="130"/>
      <c r="L16" s="9">
        <f t="shared" si="0"/>
        <v>4863.17</v>
      </c>
    </row>
    <row r="17" spans="1:13" s="2" customFormat="1" ht="12.75" outlineLevel="1">
      <c r="A17" s="6"/>
      <c r="B17" s="7"/>
      <c r="C17" s="7"/>
      <c r="D17" s="7"/>
      <c r="E17" s="7"/>
      <c r="F17" s="7"/>
      <c r="G17" s="7"/>
      <c r="H17" s="7"/>
      <c r="I17" s="8"/>
      <c r="J17" s="9">
        <f>SUM(J10:J16)</f>
        <v>133199.81</v>
      </c>
      <c r="K17" s="9"/>
      <c r="L17" s="9">
        <f>SUM(L10:L16)</f>
        <v>133199.81</v>
      </c>
      <c r="M17" s="43"/>
    </row>
    <row r="18" spans="1:12" s="2" customFormat="1" ht="25.5" outlineLevel="1">
      <c r="A18" s="127" t="s">
        <v>291</v>
      </c>
      <c r="B18" s="7" t="s">
        <v>9</v>
      </c>
      <c r="C18" s="7" t="s">
        <v>251</v>
      </c>
      <c r="D18" s="7" t="s">
        <v>10</v>
      </c>
      <c r="E18" s="7" t="s">
        <v>11</v>
      </c>
      <c r="F18" s="7" t="s">
        <v>12</v>
      </c>
      <c r="G18" s="7" t="s">
        <v>13</v>
      </c>
      <c r="H18" s="7" t="s">
        <v>13</v>
      </c>
      <c r="I18" s="8" t="s">
        <v>246</v>
      </c>
      <c r="J18" s="5">
        <f>J19</f>
        <v>92705</v>
      </c>
      <c r="K18" s="5"/>
      <c r="L18" s="5">
        <f>L19</f>
        <v>92705</v>
      </c>
    </row>
    <row r="19" spans="1:12" s="2" customFormat="1" ht="12.75" outlineLevel="1">
      <c r="A19" s="6"/>
      <c r="B19" s="7"/>
      <c r="C19" s="7"/>
      <c r="D19" s="7"/>
      <c r="E19" s="7"/>
      <c r="F19" s="7"/>
      <c r="G19" s="7"/>
      <c r="H19" s="7" t="s">
        <v>32</v>
      </c>
      <c r="I19" s="8"/>
      <c r="J19" s="9">
        <v>92705</v>
      </c>
      <c r="K19" s="130"/>
      <c r="L19" s="9">
        <f t="shared" si="0"/>
        <v>92705</v>
      </c>
    </row>
    <row r="20" spans="1:12" s="2" customFormat="1" ht="25.5" outlineLevel="1">
      <c r="A20" s="127" t="s">
        <v>291</v>
      </c>
      <c r="B20" s="7" t="s">
        <v>9</v>
      </c>
      <c r="C20" s="7" t="s">
        <v>251</v>
      </c>
      <c r="D20" s="7" t="s">
        <v>10</v>
      </c>
      <c r="E20" s="7" t="s">
        <v>11</v>
      </c>
      <c r="F20" s="7" t="s">
        <v>12</v>
      </c>
      <c r="G20" s="7" t="s">
        <v>13</v>
      </c>
      <c r="H20" s="7" t="s">
        <v>16</v>
      </c>
      <c r="I20" s="8" t="s">
        <v>13</v>
      </c>
      <c r="J20" s="9">
        <v>8211.36</v>
      </c>
      <c r="K20" s="130"/>
      <c r="L20" s="9">
        <f t="shared" si="0"/>
        <v>8211.36</v>
      </c>
    </row>
    <row r="21" spans="1:12" s="2" customFormat="1" ht="25.5" outlineLevel="1">
      <c r="A21" s="127" t="s">
        <v>291</v>
      </c>
      <c r="B21" s="7" t="s">
        <v>9</v>
      </c>
      <c r="C21" s="7" t="s">
        <v>251</v>
      </c>
      <c r="D21" s="7" t="s">
        <v>10</v>
      </c>
      <c r="E21" s="7" t="s">
        <v>11</v>
      </c>
      <c r="F21" s="7" t="s">
        <v>12</v>
      </c>
      <c r="G21" s="7" t="s">
        <v>13</v>
      </c>
      <c r="H21" s="7" t="s">
        <v>17</v>
      </c>
      <c r="I21" s="8" t="s">
        <v>13</v>
      </c>
      <c r="J21" s="9">
        <v>53451</v>
      </c>
      <c r="K21" s="130"/>
      <c r="L21" s="9">
        <f t="shared" si="0"/>
        <v>53451</v>
      </c>
    </row>
    <row r="22" spans="1:12" s="2" customFormat="1" ht="25.5" outlineLevel="1">
      <c r="A22" s="127" t="s">
        <v>291</v>
      </c>
      <c r="B22" s="7" t="s">
        <v>9</v>
      </c>
      <c r="C22" s="7" t="s">
        <v>251</v>
      </c>
      <c r="D22" s="7" t="s">
        <v>10</v>
      </c>
      <c r="E22" s="7" t="s">
        <v>11</v>
      </c>
      <c r="F22" s="7" t="s">
        <v>12</v>
      </c>
      <c r="G22" s="7" t="s">
        <v>13</v>
      </c>
      <c r="H22" s="7" t="s">
        <v>18</v>
      </c>
      <c r="I22" s="8" t="s">
        <v>13</v>
      </c>
      <c r="J22" s="9">
        <v>937.22</v>
      </c>
      <c r="K22" s="130"/>
      <c r="L22" s="9">
        <f t="shared" si="0"/>
        <v>937.22</v>
      </c>
    </row>
    <row r="23" spans="1:12" s="2" customFormat="1" ht="25.5" outlineLevel="1">
      <c r="A23" s="127" t="s">
        <v>291</v>
      </c>
      <c r="B23" s="7" t="s">
        <v>9</v>
      </c>
      <c r="C23" s="7" t="s">
        <v>251</v>
      </c>
      <c r="D23" s="7" t="s">
        <v>10</v>
      </c>
      <c r="E23" s="7" t="s">
        <v>11</v>
      </c>
      <c r="F23" s="7" t="s">
        <v>12</v>
      </c>
      <c r="G23" s="7" t="s">
        <v>13</v>
      </c>
      <c r="H23" s="7" t="s">
        <v>19</v>
      </c>
      <c r="I23" s="8" t="s">
        <v>13</v>
      </c>
      <c r="J23" s="9">
        <v>125596</v>
      </c>
      <c r="K23" s="130"/>
      <c r="L23" s="9">
        <f t="shared" si="0"/>
        <v>125596</v>
      </c>
    </row>
    <row r="24" spans="1:12" s="2" customFormat="1" ht="25.5" outlineLevel="1">
      <c r="A24" s="127" t="s">
        <v>291</v>
      </c>
      <c r="B24" s="7" t="s">
        <v>9</v>
      </c>
      <c r="C24" s="7" t="s">
        <v>251</v>
      </c>
      <c r="D24" s="7" t="s">
        <v>10</v>
      </c>
      <c r="E24" s="7" t="s">
        <v>11</v>
      </c>
      <c r="F24" s="7" t="s">
        <v>12</v>
      </c>
      <c r="G24" s="7" t="s">
        <v>13</v>
      </c>
      <c r="H24" s="7" t="s">
        <v>20</v>
      </c>
      <c r="I24" s="8" t="s">
        <v>13</v>
      </c>
      <c r="J24" s="9">
        <v>757429.26</v>
      </c>
      <c r="K24" s="130"/>
      <c r="L24" s="9">
        <f t="shared" si="0"/>
        <v>757429.26</v>
      </c>
    </row>
    <row r="25" spans="1:12" s="2" customFormat="1" ht="25.5" outlineLevel="1">
      <c r="A25" s="127" t="s">
        <v>291</v>
      </c>
      <c r="B25" s="7" t="s">
        <v>9</v>
      </c>
      <c r="C25" s="7" t="s">
        <v>251</v>
      </c>
      <c r="D25" s="7" t="s">
        <v>10</v>
      </c>
      <c r="E25" s="7" t="s">
        <v>11</v>
      </c>
      <c r="F25" s="7" t="s">
        <v>12</v>
      </c>
      <c r="G25" s="7" t="s">
        <v>13</v>
      </c>
      <c r="H25" s="7" t="s">
        <v>21</v>
      </c>
      <c r="I25" s="8" t="s">
        <v>13</v>
      </c>
      <c r="J25" s="9">
        <v>8289.96</v>
      </c>
      <c r="K25" s="130"/>
      <c r="L25" s="9">
        <f t="shared" si="0"/>
        <v>8289.96</v>
      </c>
    </row>
    <row r="26" spans="1:12" s="2" customFormat="1" ht="25.5" outlineLevel="1">
      <c r="A26" s="127" t="s">
        <v>291</v>
      </c>
      <c r="B26" s="7" t="s">
        <v>9</v>
      </c>
      <c r="C26" s="7" t="s">
        <v>251</v>
      </c>
      <c r="D26" s="7" t="s">
        <v>10</v>
      </c>
      <c r="E26" s="7" t="s">
        <v>11</v>
      </c>
      <c r="F26" s="7" t="s">
        <v>12</v>
      </c>
      <c r="G26" s="7" t="s">
        <v>13</v>
      </c>
      <c r="H26" s="7" t="s">
        <v>22</v>
      </c>
      <c r="I26" s="8" t="s">
        <v>13</v>
      </c>
      <c r="J26" s="9">
        <v>420166.56</v>
      </c>
      <c r="K26" s="130"/>
      <c r="L26" s="9">
        <f t="shared" si="0"/>
        <v>420166.56</v>
      </c>
    </row>
    <row r="27" spans="1:12" s="2" customFormat="1" ht="25.5" outlineLevel="1">
      <c r="A27" s="127" t="s">
        <v>291</v>
      </c>
      <c r="B27" s="7" t="s">
        <v>9</v>
      </c>
      <c r="C27" s="7" t="s">
        <v>251</v>
      </c>
      <c r="D27" s="7" t="s">
        <v>10</v>
      </c>
      <c r="E27" s="7" t="s">
        <v>11</v>
      </c>
      <c r="F27" s="7" t="s">
        <v>12</v>
      </c>
      <c r="G27" s="7" t="s">
        <v>13</v>
      </c>
      <c r="H27" s="7" t="s">
        <v>23</v>
      </c>
      <c r="I27" s="8" t="s">
        <v>13</v>
      </c>
      <c r="J27" s="9">
        <v>134437.81</v>
      </c>
      <c r="K27" s="130"/>
      <c r="L27" s="9">
        <f t="shared" si="0"/>
        <v>134437.81</v>
      </c>
    </row>
    <row r="28" spans="1:12" s="2" customFormat="1" ht="25.5" outlineLevel="1">
      <c r="A28" s="127" t="s">
        <v>291</v>
      </c>
      <c r="B28" s="7" t="s">
        <v>9</v>
      </c>
      <c r="C28" s="7" t="s">
        <v>251</v>
      </c>
      <c r="D28" s="7" t="s">
        <v>10</v>
      </c>
      <c r="E28" s="7" t="s">
        <v>11</v>
      </c>
      <c r="F28" s="7" t="s">
        <v>12</v>
      </c>
      <c r="G28" s="7" t="s">
        <v>13</v>
      </c>
      <c r="H28" s="7" t="s">
        <v>24</v>
      </c>
      <c r="I28" s="8" t="s">
        <v>13</v>
      </c>
      <c r="J28" s="9">
        <v>25080.83</v>
      </c>
      <c r="K28" s="130"/>
      <c r="L28" s="9">
        <f t="shared" si="0"/>
        <v>25080.83</v>
      </c>
    </row>
    <row r="29" spans="1:12" s="2" customFormat="1" ht="25.5" outlineLevel="1">
      <c r="A29" s="127" t="s">
        <v>291</v>
      </c>
      <c r="B29" s="7" t="s">
        <v>9</v>
      </c>
      <c r="C29" s="7" t="s">
        <v>251</v>
      </c>
      <c r="D29" s="7" t="s">
        <v>10</v>
      </c>
      <c r="E29" s="7" t="s">
        <v>11</v>
      </c>
      <c r="F29" s="7" t="s">
        <v>12</v>
      </c>
      <c r="G29" s="7" t="s">
        <v>13</v>
      </c>
      <c r="H29" s="7" t="s">
        <v>292</v>
      </c>
      <c r="I29" s="8" t="s">
        <v>13</v>
      </c>
      <c r="J29" s="9">
        <v>6583.88</v>
      </c>
      <c r="K29" s="130"/>
      <c r="L29" s="9">
        <f>J29+K29</f>
        <v>6583.88</v>
      </c>
    </row>
    <row r="30" spans="1:12" s="2" customFormat="1" ht="25.5" outlineLevel="1">
      <c r="A30" s="127" t="s">
        <v>291</v>
      </c>
      <c r="B30" s="7" t="s">
        <v>9</v>
      </c>
      <c r="C30" s="7" t="s">
        <v>251</v>
      </c>
      <c r="D30" s="7" t="s">
        <v>10</v>
      </c>
      <c r="E30" s="7" t="s">
        <v>11</v>
      </c>
      <c r="F30" s="7" t="s">
        <v>12</v>
      </c>
      <c r="G30" s="7" t="s">
        <v>13</v>
      </c>
      <c r="H30" s="7" t="s">
        <v>293</v>
      </c>
      <c r="I30" s="8" t="s">
        <v>13</v>
      </c>
      <c r="J30" s="9">
        <v>10443.96</v>
      </c>
      <c r="K30" s="130"/>
      <c r="L30" s="9">
        <f>J30+K30</f>
        <v>10443.96</v>
      </c>
    </row>
    <row r="31" spans="1:12" s="2" customFormat="1" ht="25.5" outlineLevel="1">
      <c r="A31" s="127" t="s">
        <v>291</v>
      </c>
      <c r="B31" s="7" t="s">
        <v>9</v>
      </c>
      <c r="C31" s="7" t="s">
        <v>251</v>
      </c>
      <c r="D31" s="7" t="s">
        <v>10</v>
      </c>
      <c r="E31" s="7" t="s">
        <v>11</v>
      </c>
      <c r="F31" s="7" t="s">
        <v>12</v>
      </c>
      <c r="G31" s="7" t="s">
        <v>13</v>
      </c>
      <c r="H31" s="7" t="s">
        <v>14</v>
      </c>
      <c r="I31" s="8" t="s">
        <v>13</v>
      </c>
      <c r="J31" s="9">
        <v>1424504.36</v>
      </c>
      <c r="K31" s="130"/>
      <c r="L31" s="9">
        <f>J31+K31</f>
        <v>1424504.36</v>
      </c>
    </row>
    <row r="32" spans="1:12" s="2" customFormat="1" ht="25.5" outlineLevel="1">
      <c r="A32" s="127" t="s">
        <v>291</v>
      </c>
      <c r="B32" s="7" t="s">
        <v>9</v>
      </c>
      <c r="C32" s="7" t="s">
        <v>251</v>
      </c>
      <c r="D32" s="7" t="s">
        <v>10</v>
      </c>
      <c r="E32" s="7" t="s">
        <v>11</v>
      </c>
      <c r="F32" s="7" t="s">
        <v>12</v>
      </c>
      <c r="G32" s="7" t="s">
        <v>13</v>
      </c>
      <c r="H32" s="7" t="s">
        <v>15</v>
      </c>
      <c r="I32" s="8" t="s">
        <v>13</v>
      </c>
      <c r="J32" s="9">
        <v>430200.24</v>
      </c>
      <c r="K32" s="130"/>
      <c r="L32" s="9">
        <f>J32+K32</f>
        <v>430200.24</v>
      </c>
    </row>
    <row r="33" spans="1:12" s="135" customFormat="1" ht="15.75" outlineLevel="1">
      <c r="A33" s="165" t="s">
        <v>273</v>
      </c>
      <c r="B33" s="166"/>
      <c r="C33" s="166"/>
      <c r="D33" s="166"/>
      <c r="E33" s="166"/>
      <c r="F33" s="166"/>
      <c r="G33" s="166"/>
      <c r="H33" s="166"/>
      <c r="I33" s="167"/>
      <c r="J33" s="134">
        <f>J34+J36+J37+J38</f>
        <v>5090845.61</v>
      </c>
      <c r="K33" s="134">
        <f>K34+K36+K37+K38</f>
        <v>0</v>
      </c>
      <c r="L33" s="134">
        <f>L34+L36+L37+L38</f>
        <v>5090845.61</v>
      </c>
    </row>
    <row r="34" spans="1:12" s="2" customFormat="1" ht="25.5" outlineLevel="1">
      <c r="A34" s="127" t="s">
        <v>291</v>
      </c>
      <c r="B34" s="7" t="s">
        <v>9</v>
      </c>
      <c r="C34" s="7" t="s">
        <v>253</v>
      </c>
      <c r="D34" s="7" t="s">
        <v>10</v>
      </c>
      <c r="E34" s="7" t="s">
        <v>11</v>
      </c>
      <c r="F34" s="7" t="s">
        <v>12</v>
      </c>
      <c r="G34" s="7" t="s">
        <v>247</v>
      </c>
      <c r="H34" s="7" t="s">
        <v>13</v>
      </c>
      <c r="I34" s="8" t="s">
        <v>13</v>
      </c>
      <c r="J34" s="5">
        <f>J35</f>
        <v>211400</v>
      </c>
      <c r="K34" s="5"/>
      <c r="L34" s="5">
        <f>L35</f>
        <v>211400</v>
      </c>
    </row>
    <row r="35" spans="1:12" s="2" customFormat="1" ht="12.75" outlineLevel="1">
      <c r="A35" s="6"/>
      <c r="B35" s="7"/>
      <c r="C35" s="7"/>
      <c r="D35" s="7"/>
      <c r="E35" s="7"/>
      <c r="F35" s="7"/>
      <c r="G35" s="7" t="s">
        <v>34</v>
      </c>
      <c r="H35" s="7"/>
      <c r="I35" s="8"/>
      <c r="J35" s="9">
        <v>211400</v>
      </c>
      <c r="K35" s="130"/>
      <c r="L35" s="9">
        <f t="shared" si="0"/>
        <v>211400</v>
      </c>
    </row>
    <row r="36" spans="1:12" s="2" customFormat="1" ht="25.5" outlineLevel="1">
      <c r="A36" s="127" t="s">
        <v>291</v>
      </c>
      <c r="B36" s="7" t="s">
        <v>9</v>
      </c>
      <c r="C36" s="7" t="s">
        <v>253</v>
      </c>
      <c r="D36" s="7" t="s">
        <v>10</v>
      </c>
      <c r="E36" s="7" t="s">
        <v>11</v>
      </c>
      <c r="F36" s="7" t="s">
        <v>12</v>
      </c>
      <c r="G36" s="7" t="s">
        <v>247</v>
      </c>
      <c r="H36" s="7" t="s">
        <v>14</v>
      </c>
      <c r="I36" s="8" t="s">
        <v>13</v>
      </c>
      <c r="J36" s="9">
        <v>3747654.08</v>
      </c>
      <c r="K36" s="130"/>
      <c r="L36" s="9">
        <f t="shared" si="0"/>
        <v>3747654.08</v>
      </c>
    </row>
    <row r="37" spans="1:12" s="2" customFormat="1" ht="25.5" outlineLevel="1">
      <c r="A37" s="127" t="s">
        <v>291</v>
      </c>
      <c r="B37" s="7" t="s">
        <v>9</v>
      </c>
      <c r="C37" s="7" t="s">
        <v>253</v>
      </c>
      <c r="D37" s="7" t="s">
        <v>10</v>
      </c>
      <c r="E37" s="7" t="s">
        <v>11</v>
      </c>
      <c r="F37" s="7" t="s">
        <v>12</v>
      </c>
      <c r="G37" s="7" t="s">
        <v>247</v>
      </c>
      <c r="H37" s="7" t="s">
        <v>15</v>
      </c>
      <c r="I37" s="8" t="s">
        <v>13</v>
      </c>
      <c r="J37" s="9">
        <v>1131791.53</v>
      </c>
      <c r="K37" s="130"/>
      <c r="L37" s="9">
        <f t="shared" si="0"/>
        <v>1131791.53</v>
      </c>
    </row>
    <row r="38" spans="1:12" s="2" customFormat="1" ht="25.5" outlineLevel="1">
      <c r="A38" s="127" t="s">
        <v>291</v>
      </c>
      <c r="B38" s="7" t="s">
        <v>9</v>
      </c>
      <c r="C38" s="7" t="s">
        <v>253</v>
      </c>
      <c r="D38" s="7" t="s">
        <v>10</v>
      </c>
      <c r="E38" s="7" t="s">
        <v>11</v>
      </c>
      <c r="F38" s="7" t="s">
        <v>12</v>
      </c>
      <c r="G38" s="7" t="s">
        <v>247</v>
      </c>
      <c r="H38" s="7" t="s">
        <v>29</v>
      </c>
      <c r="I38" s="8" t="s">
        <v>13</v>
      </c>
      <c r="J38" s="9"/>
      <c r="K38" s="130"/>
      <c r="L38" s="9">
        <f>J38+K38</f>
        <v>0</v>
      </c>
    </row>
    <row r="39" spans="1:12" s="133" customFormat="1" ht="15.75" outlineLevel="1">
      <c r="A39" s="165" t="s">
        <v>254</v>
      </c>
      <c r="B39" s="166"/>
      <c r="C39" s="166"/>
      <c r="D39" s="166"/>
      <c r="E39" s="166"/>
      <c r="F39" s="166"/>
      <c r="G39" s="166"/>
      <c r="H39" s="166"/>
      <c r="I39" s="167"/>
      <c r="J39" s="134">
        <f>J40+J41+J42</f>
        <v>492979</v>
      </c>
      <c r="K39" s="134">
        <f>K40+K41+K42</f>
        <v>0</v>
      </c>
      <c r="L39" s="134">
        <f>L40+L41+L42</f>
        <v>492979</v>
      </c>
    </row>
    <row r="40" spans="1:12" s="2" customFormat="1" ht="25.5" outlineLevel="1">
      <c r="A40" s="127" t="s">
        <v>291</v>
      </c>
      <c r="B40" s="7" t="s">
        <v>9</v>
      </c>
      <c r="C40" s="7" t="s">
        <v>255</v>
      </c>
      <c r="D40" s="7" t="s">
        <v>256</v>
      </c>
      <c r="E40" s="7" t="s">
        <v>257</v>
      </c>
      <c r="F40" s="7" t="s">
        <v>12</v>
      </c>
      <c r="G40" s="7" t="s">
        <v>13</v>
      </c>
      <c r="H40" s="7" t="s">
        <v>13</v>
      </c>
      <c r="I40" s="8" t="s">
        <v>25</v>
      </c>
      <c r="J40" s="9">
        <v>22979</v>
      </c>
      <c r="K40" s="130"/>
      <c r="L40" s="9">
        <f>J40+K40</f>
        <v>22979</v>
      </c>
    </row>
    <row r="41" spans="1:12" s="2" customFormat="1" ht="25.5" outlineLevel="1">
      <c r="A41" s="127" t="s">
        <v>291</v>
      </c>
      <c r="B41" s="7" t="s">
        <v>259</v>
      </c>
      <c r="C41" s="7" t="s">
        <v>258</v>
      </c>
      <c r="D41" s="7" t="s">
        <v>256</v>
      </c>
      <c r="E41" s="7" t="s">
        <v>31</v>
      </c>
      <c r="F41" s="7" t="s">
        <v>12</v>
      </c>
      <c r="G41" s="7" t="s">
        <v>13</v>
      </c>
      <c r="H41" s="7" t="s">
        <v>13</v>
      </c>
      <c r="I41" s="8" t="s">
        <v>25</v>
      </c>
      <c r="J41" s="9"/>
      <c r="K41" s="130"/>
      <c r="L41" s="9">
        <f>J41+K41</f>
        <v>0</v>
      </c>
    </row>
    <row r="42" spans="1:12" s="2" customFormat="1" ht="25.5" outlineLevel="1">
      <c r="A42" s="127" t="s">
        <v>291</v>
      </c>
      <c r="B42" s="7" t="s">
        <v>260</v>
      </c>
      <c r="C42" s="7" t="s">
        <v>261</v>
      </c>
      <c r="D42" s="7" t="s">
        <v>256</v>
      </c>
      <c r="E42" s="7" t="s">
        <v>257</v>
      </c>
      <c r="F42" s="7" t="s">
        <v>12</v>
      </c>
      <c r="G42" s="7" t="s">
        <v>262</v>
      </c>
      <c r="H42" s="7" t="s">
        <v>13</v>
      </c>
      <c r="I42" s="8" t="s">
        <v>13</v>
      </c>
      <c r="J42" s="9">
        <v>470000</v>
      </c>
      <c r="K42" s="130"/>
      <c r="L42" s="9">
        <f>J42+K42</f>
        <v>470000</v>
      </c>
    </row>
    <row r="44" ht="12.75" customHeight="1">
      <c r="A44" t="s">
        <v>26</v>
      </c>
    </row>
    <row r="45" ht="12.75" customHeight="1">
      <c r="A45" t="s">
        <v>27</v>
      </c>
    </row>
    <row r="46" ht="12.75" customHeight="1">
      <c r="A46" t="s">
        <v>28</v>
      </c>
    </row>
  </sheetData>
  <sheetProtection/>
  <mergeCells count="5">
    <mergeCell ref="A39:I39"/>
    <mergeCell ref="A33:I33"/>
    <mergeCell ref="A8:I8"/>
    <mergeCell ref="B7:I7"/>
    <mergeCell ref="A5:I5"/>
  </mergeCells>
  <printOptions/>
  <pageMargins left="0.52" right="0.75" top="0.35" bottom="0.17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65"/>
  <sheetViews>
    <sheetView zoomScalePageLayoutView="0" workbookViewId="0" topLeftCell="A42">
      <selection activeCell="H56" sqref="H56"/>
    </sheetView>
  </sheetViews>
  <sheetFormatPr defaultColWidth="9.140625" defaultRowHeight="12.75"/>
  <cols>
    <col min="1" max="1" width="31.00390625" style="0" customWidth="1"/>
    <col min="2" max="2" width="9.00390625" style="0" customWidth="1"/>
    <col min="3" max="3" width="7.140625" style="0" customWidth="1"/>
    <col min="4" max="4" width="10.140625" style="0" customWidth="1"/>
    <col min="5" max="5" width="16.00390625" style="0" customWidth="1"/>
    <col min="6" max="6" width="15.28125" style="0" customWidth="1"/>
    <col min="7" max="7" width="18.421875" style="0" customWidth="1"/>
    <col min="8" max="8" width="14.57421875" style="0" bestFit="1" customWidth="1"/>
    <col min="9" max="9" width="12.8515625" style="0" bestFit="1" customWidth="1"/>
  </cols>
  <sheetData>
    <row r="1" spans="5:6" ht="12.75">
      <c r="E1" s="175" t="s">
        <v>36</v>
      </c>
      <c r="F1" s="175"/>
    </row>
    <row r="2" spans="4:7" ht="24.75" customHeight="1">
      <c r="D2" s="176" t="s">
        <v>37</v>
      </c>
      <c r="E2" s="176"/>
      <c r="F2" s="176"/>
      <c r="G2" s="176"/>
    </row>
    <row r="3" spans="4:7" ht="8.25" customHeight="1">
      <c r="D3" s="177" t="s">
        <v>38</v>
      </c>
      <c r="E3" s="177"/>
      <c r="F3" s="177"/>
      <c r="G3" s="177"/>
    </row>
    <row r="4" spans="4:7" ht="24" customHeight="1">
      <c r="D4" s="178" t="s">
        <v>39</v>
      </c>
      <c r="E4" s="178"/>
      <c r="F4" s="178"/>
      <c r="G4" s="178"/>
    </row>
    <row r="5" spans="4:7" ht="8.25" customHeight="1">
      <c r="D5" s="172" t="s">
        <v>40</v>
      </c>
      <c r="E5" s="172"/>
      <c r="F5" s="172"/>
      <c r="G5" s="172"/>
    </row>
    <row r="6" spans="4:7" ht="12.75">
      <c r="D6" s="173" t="s">
        <v>263</v>
      </c>
      <c r="E6" s="173"/>
      <c r="F6" s="173"/>
      <c r="G6" s="173"/>
    </row>
    <row r="7" spans="4:7" ht="9" customHeight="1">
      <c r="D7" s="174" t="s">
        <v>41</v>
      </c>
      <c r="E7" s="174"/>
      <c r="F7" s="174" t="s">
        <v>42</v>
      </c>
      <c r="G7" s="174"/>
    </row>
    <row r="8" ht="12.75">
      <c r="F8" s="2" t="s">
        <v>264</v>
      </c>
    </row>
    <row r="9" spans="1:7" ht="29.25" customHeight="1">
      <c r="A9" s="185" t="s">
        <v>265</v>
      </c>
      <c r="B9" s="185"/>
      <c r="C9" s="185"/>
      <c r="D9" s="185"/>
      <c r="E9" s="185"/>
      <c r="F9" s="185"/>
      <c r="G9" s="185"/>
    </row>
    <row r="10" ht="13.5" thickBot="1">
      <c r="G10" s="10" t="s">
        <v>43</v>
      </c>
    </row>
    <row r="11" spans="2:7" ht="12.75">
      <c r="B11" s="2" t="s">
        <v>266</v>
      </c>
      <c r="F11" s="11" t="s">
        <v>44</v>
      </c>
      <c r="G11" s="12">
        <v>501016</v>
      </c>
    </row>
    <row r="12" spans="6:7" ht="12.75">
      <c r="F12" s="13" t="s">
        <v>45</v>
      </c>
      <c r="G12" s="14"/>
    </row>
    <row r="13" spans="1:7" ht="12.75">
      <c r="A13" s="145" t="s">
        <v>46</v>
      </c>
      <c r="B13" s="144" t="s">
        <v>294</v>
      </c>
      <c r="C13" s="16"/>
      <c r="D13" s="16"/>
      <c r="E13" s="16"/>
      <c r="F13" s="146" t="s">
        <v>47</v>
      </c>
      <c r="G13" s="14">
        <v>34511108</v>
      </c>
    </row>
    <row r="14" spans="1:7" ht="32.25" customHeight="1">
      <c r="A14" s="145" t="s">
        <v>48</v>
      </c>
      <c r="B14" s="186" t="s">
        <v>295</v>
      </c>
      <c r="C14" s="186"/>
      <c r="D14" s="186"/>
      <c r="E14" s="186"/>
      <c r="F14" s="147" t="s">
        <v>49</v>
      </c>
      <c r="G14" s="14"/>
    </row>
    <row r="15" spans="1:7" ht="12.75">
      <c r="A15" s="15" t="s">
        <v>50</v>
      </c>
      <c r="B15" s="179" t="s">
        <v>51</v>
      </c>
      <c r="C15" s="179"/>
      <c r="D15" s="179"/>
      <c r="E15" s="179"/>
      <c r="F15" s="13" t="s">
        <v>52</v>
      </c>
      <c r="G15" s="14">
        <v>75452000000</v>
      </c>
    </row>
    <row r="16" spans="1:7" ht="34.5" customHeight="1">
      <c r="A16" s="17" t="s">
        <v>53</v>
      </c>
      <c r="B16" s="187" t="s">
        <v>39</v>
      </c>
      <c r="C16" s="187"/>
      <c r="D16" s="187"/>
      <c r="E16" s="187"/>
      <c r="F16" s="13" t="s">
        <v>54</v>
      </c>
      <c r="G16" s="14">
        <v>429</v>
      </c>
    </row>
    <row r="17" spans="1:7" ht="33.75">
      <c r="A17" s="17" t="s">
        <v>55</v>
      </c>
      <c r="B17" s="179" t="s">
        <v>56</v>
      </c>
      <c r="C17" s="179"/>
      <c r="D17" s="179"/>
      <c r="E17" s="179"/>
      <c r="F17" s="13"/>
      <c r="G17" s="14"/>
    </row>
    <row r="18" spans="1:7" ht="12.75">
      <c r="A18" s="15" t="s">
        <v>57</v>
      </c>
      <c r="F18" s="13" t="s">
        <v>58</v>
      </c>
      <c r="G18" s="14"/>
    </row>
    <row r="19" spans="1:7" ht="13.5" thickBot="1">
      <c r="A19" s="15" t="s">
        <v>59</v>
      </c>
      <c r="F19" s="18" t="s">
        <v>60</v>
      </c>
      <c r="G19" s="19"/>
    </row>
    <row r="20" spans="6:7" ht="3.75" customHeight="1">
      <c r="F20" s="20"/>
      <c r="G20" s="16"/>
    </row>
    <row r="21" spans="1:7" ht="21" customHeight="1">
      <c r="A21" s="180" t="s">
        <v>61</v>
      </c>
      <c r="B21" s="181" t="s">
        <v>62</v>
      </c>
      <c r="C21" s="180" t="s">
        <v>63</v>
      </c>
      <c r="D21" s="183" t="s">
        <v>267</v>
      </c>
      <c r="E21" s="184"/>
      <c r="F21" s="190" t="s">
        <v>64</v>
      </c>
      <c r="G21" s="190"/>
    </row>
    <row r="22" spans="1:7" ht="12.75">
      <c r="A22" s="180"/>
      <c r="B22" s="182"/>
      <c r="C22" s="180"/>
      <c r="D22" s="21" t="s">
        <v>65</v>
      </c>
      <c r="E22" s="21" t="s">
        <v>66</v>
      </c>
      <c r="F22" s="21" t="s">
        <v>67</v>
      </c>
      <c r="G22" s="22" t="s">
        <v>68</v>
      </c>
    </row>
    <row r="23" spans="1:8" ht="28.5" customHeight="1">
      <c r="A23" s="23" t="s">
        <v>271</v>
      </c>
      <c r="B23" s="24" t="s">
        <v>69</v>
      </c>
      <c r="C23" s="25" t="s">
        <v>70</v>
      </c>
      <c r="D23" s="25"/>
      <c r="E23" s="131">
        <f>'сад 26'!K7</f>
        <v>0</v>
      </c>
      <c r="F23" s="129">
        <f>'сад 26'!J8</f>
        <v>3631237.25</v>
      </c>
      <c r="G23" s="27"/>
      <c r="H23" s="28"/>
    </row>
    <row r="24" spans="1:7" ht="16.5">
      <c r="A24" s="29"/>
      <c r="B24" s="30"/>
      <c r="C24" s="31" t="s">
        <v>71</v>
      </c>
      <c r="D24" s="31"/>
      <c r="E24" s="31"/>
      <c r="F24" s="32"/>
      <c r="G24" s="33">
        <f>'сад 26'!L31</f>
        <v>1424504.36</v>
      </c>
    </row>
    <row r="25" spans="1:8" ht="16.5">
      <c r="A25" s="29"/>
      <c r="B25" s="30"/>
      <c r="C25" s="31" t="s">
        <v>29</v>
      </c>
      <c r="D25" s="31"/>
      <c r="E25" s="31"/>
      <c r="F25" s="32"/>
      <c r="G25" s="33">
        <f>'сад 26'!L10</f>
        <v>0</v>
      </c>
      <c r="H25" s="34"/>
    </row>
    <row r="26" spans="1:7" ht="12.75" customHeight="1" hidden="1">
      <c r="A26" s="29"/>
      <c r="B26" s="30"/>
      <c r="C26" s="31"/>
      <c r="D26" s="31"/>
      <c r="E26" s="31"/>
      <c r="F26" s="32"/>
      <c r="G26" s="33"/>
    </row>
    <row r="27" spans="1:7" ht="16.5">
      <c r="A27" s="29"/>
      <c r="B27" s="30"/>
      <c r="C27" s="31" t="s">
        <v>72</v>
      </c>
      <c r="D27" s="31"/>
      <c r="E27" s="31"/>
      <c r="F27" s="32"/>
      <c r="G27" s="33">
        <f>'сад 26'!L32</f>
        <v>430200.24</v>
      </c>
    </row>
    <row r="28" spans="1:7" ht="16.5">
      <c r="A28" s="29"/>
      <c r="B28" s="30"/>
      <c r="C28" s="31" t="s">
        <v>16</v>
      </c>
      <c r="D28" s="31"/>
      <c r="E28" s="31"/>
      <c r="F28" s="32"/>
      <c r="G28" s="33">
        <f>'сад 26'!L20</f>
        <v>8211.36</v>
      </c>
    </row>
    <row r="29" spans="1:7" ht="16.5">
      <c r="A29" s="35"/>
      <c r="B29" s="24"/>
      <c r="C29" s="36" t="s">
        <v>30</v>
      </c>
      <c r="D29" s="25"/>
      <c r="E29" s="25"/>
      <c r="F29" s="26"/>
      <c r="G29" s="33">
        <f>'сад 26'!L11</f>
        <v>0</v>
      </c>
    </row>
    <row r="30" spans="1:7" ht="16.5">
      <c r="A30" s="29"/>
      <c r="B30" s="30"/>
      <c r="C30" s="31" t="s">
        <v>73</v>
      </c>
      <c r="D30" s="31"/>
      <c r="E30" s="31"/>
      <c r="F30" s="32"/>
      <c r="G30" s="33">
        <f>'сад 26'!L26+'сад 26'!L27+'сад 26'!L28+'сад 26'!L29+'сад 26'!L30</f>
        <v>596713.0399999999</v>
      </c>
    </row>
    <row r="31" spans="1:7" ht="16.5">
      <c r="A31" s="23"/>
      <c r="B31" s="24"/>
      <c r="C31" s="36" t="s">
        <v>31</v>
      </c>
      <c r="D31" s="25"/>
      <c r="E31" s="25"/>
      <c r="F31" s="26"/>
      <c r="G31" s="33">
        <f>'сад 26'!L12</f>
        <v>79895.64</v>
      </c>
    </row>
    <row r="32" spans="1:7" ht="16.5">
      <c r="A32" s="29"/>
      <c r="B32" s="30"/>
      <c r="C32" s="37" t="s">
        <v>32</v>
      </c>
      <c r="D32" s="31"/>
      <c r="E32" s="31"/>
      <c r="F32" s="32"/>
      <c r="G32" s="38">
        <f>'сад 26'!L13+'сад 26'!L19</f>
        <v>139946</v>
      </c>
    </row>
    <row r="33" spans="1:7" ht="16.5">
      <c r="A33" s="29"/>
      <c r="B33" s="30"/>
      <c r="C33" s="31" t="s">
        <v>74</v>
      </c>
      <c r="D33" s="31"/>
      <c r="E33" s="31"/>
      <c r="F33" s="32"/>
      <c r="G33" s="38">
        <f>'сад 26'!L14+'сад 26'!L21+'сад 26'!L22+'сад 26'!L23</f>
        <v>181184.22</v>
      </c>
    </row>
    <row r="34" spans="1:9" ht="16.5" hidden="1">
      <c r="A34" s="29"/>
      <c r="B34" s="30"/>
      <c r="C34" s="31"/>
      <c r="D34" s="31"/>
      <c r="E34" s="31"/>
      <c r="F34" s="32"/>
      <c r="G34" s="38"/>
      <c r="H34">
        <v>370920</v>
      </c>
      <c r="I34" s="28">
        <f>H34-G34</f>
        <v>370920</v>
      </c>
    </row>
    <row r="35" spans="1:7" ht="16.5" hidden="1">
      <c r="A35" s="29"/>
      <c r="B35" s="30"/>
      <c r="C35" s="31"/>
      <c r="D35" s="31"/>
      <c r="E35" s="31"/>
      <c r="F35" s="32"/>
      <c r="G35" s="38"/>
    </row>
    <row r="36" spans="1:7" ht="16.5">
      <c r="A36" s="29"/>
      <c r="B36" s="30"/>
      <c r="C36" s="31" t="s">
        <v>34</v>
      </c>
      <c r="D36" s="31"/>
      <c r="E36" s="31"/>
      <c r="F36" s="32"/>
      <c r="G36" s="38">
        <f>'сад 26'!L15</f>
        <v>0</v>
      </c>
    </row>
    <row r="37" spans="1:9" ht="16.5">
      <c r="A37" s="29"/>
      <c r="B37" s="30"/>
      <c r="C37" s="31" t="s">
        <v>35</v>
      </c>
      <c r="D37" s="31"/>
      <c r="E37" s="31"/>
      <c r="F37" s="32"/>
      <c r="G37" s="38">
        <f>'сад 26'!L16+'сад 26'!L25+'сад 26'!L24</f>
        <v>770582.39</v>
      </c>
      <c r="H37" s="28"/>
      <c r="I37" s="28"/>
    </row>
    <row r="38" spans="1:7" ht="16.5" hidden="1">
      <c r="A38" s="29"/>
      <c r="B38" s="30"/>
      <c r="C38" s="31"/>
      <c r="D38" s="31"/>
      <c r="E38" s="31"/>
      <c r="F38" s="32"/>
      <c r="G38" s="38"/>
    </row>
    <row r="39" spans="1:7" ht="16.5" hidden="1">
      <c r="A39" s="29"/>
      <c r="B39" s="30"/>
      <c r="C39" s="31"/>
      <c r="D39" s="31"/>
      <c r="E39" s="31"/>
      <c r="F39" s="32"/>
      <c r="G39" s="38"/>
    </row>
    <row r="40" spans="1:7" ht="39">
      <c r="A40" s="23" t="s">
        <v>272</v>
      </c>
      <c r="B40" s="24" t="s">
        <v>69</v>
      </c>
      <c r="C40" s="25" t="s">
        <v>70</v>
      </c>
      <c r="D40" s="31"/>
      <c r="E40" s="142">
        <f>'сад 26'!K33</f>
        <v>0</v>
      </c>
      <c r="F40" s="141">
        <f>'сад 26'!J33</f>
        <v>5090845.61</v>
      </c>
      <c r="G40" s="38"/>
    </row>
    <row r="41" spans="1:7" ht="16.5">
      <c r="A41" s="29"/>
      <c r="B41" s="30"/>
      <c r="C41" s="31" t="s">
        <v>71</v>
      </c>
      <c r="D41" s="31"/>
      <c r="E41" s="31"/>
      <c r="F41" s="32"/>
      <c r="G41" s="38">
        <f>'сад 26'!L36</f>
        <v>3747654.08</v>
      </c>
    </row>
    <row r="42" spans="1:7" ht="16.5">
      <c r="A42" s="29"/>
      <c r="B42" s="30"/>
      <c r="C42" s="31" t="s">
        <v>72</v>
      </c>
      <c r="D42" s="31"/>
      <c r="E42" s="31"/>
      <c r="F42" s="32"/>
      <c r="G42" s="38">
        <f>'сад 26'!L37</f>
        <v>1131791.53</v>
      </c>
    </row>
    <row r="43" spans="1:7" ht="16.5">
      <c r="A43" s="29"/>
      <c r="B43" s="30"/>
      <c r="C43" s="31" t="s">
        <v>29</v>
      </c>
      <c r="D43" s="31"/>
      <c r="E43" s="31"/>
      <c r="F43" s="32"/>
      <c r="G43" s="38">
        <f>'сад 26'!L38</f>
        <v>0</v>
      </c>
    </row>
    <row r="44" spans="1:7" ht="16.5">
      <c r="A44" s="29"/>
      <c r="B44" s="30"/>
      <c r="C44" s="31" t="s">
        <v>34</v>
      </c>
      <c r="D44" s="31"/>
      <c r="E44" s="31"/>
      <c r="F44" s="32"/>
      <c r="G44" s="38">
        <f>'сад 26'!L35</f>
        <v>211400</v>
      </c>
    </row>
    <row r="45" spans="1:7" ht="16.5">
      <c r="A45" s="23" t="s">
        <v>75</v>
      </c>
      <c r="B45" s="24" t="s">
        <v>76</v>
      </c>
      <c r="C45" s="25" t="s">
        <v>70</v>
      </c>
      <c r="D45" s="25"/>
      <c r="E45" s="131">
        <f>'сад 26'!K39</f>
        <v>0</v>
      </c>
      <c r="F45" s="129">
        <f>G49+G50+G51</f>
        <v>492979</v>
      </c>
      <c r="G45" s="39"/>
    </row>
    <row r="46" spans="1:7" ht="16.5" hidden="1">
      <c r="A46" s="23" t="s">
        <v>75</v>
      </c>
      <c r="B46" s="24"/>
      <c r="C46" s="36" t="s">
        <v>71</v>
      </c>
      <c r="D46" s="25"/>
      <c r="E46" s="25"/>
      <c r="F46" s="26"/>
      <c r="G46" s="40"/>
    </row>
    <row r="47" spans="1:7" ht="16.5" hidden="1">
      <c r="A47" s="23" t="s">
        <v>75</v>
      </c>
      <c r="B47" s="24"/>
      <c r="C47" s="36" t="s">
        <v>72</v>
      </c>
      <c r="D47" s="25"/>
      <c r="E47" s="25"/>
      <c r="F47" s="26"/>
      <c r="G47" s="40"/>
    </row>
    <row r="48" spans="1:7" ht="16.5" hidden="1">
      <c r="A48" s="23" t="s">
        <v>75</v>
      </c>
      <c r="B48" s="24"/>
      <c r="C48" s="36" t="s">
        <v>34</v>
      </c>
      <c r="D48" s="25"/>
      <c r="E48" s="25"/>
      <c r="F48" s="26"/>
      <c r="G48" s="40"/>
    </row>
    <row r="49" spans="1:7" ht="26.25">
      <c r="A49" s="23" t="s">
        <v>268</v>
      </c>
      <c r="B49" s="24"/>
      <c r="C49" s="36" t="s">
        <v>257</v>
      </c>
      <c r="D49" s="25"/>
      <c r="E49" s="25"/>
      <c r="F49" s="26"/>
      <c r="G49" s="40">
        <f>'сад 26'!L40</f>
        <v>22979</v>
      </c>
    </row>
    <row r="50" spans="1:7" ht="16.5">
      <c r="A50" s="23" t="s">
        <v>269</v>
      </c>
      <c r="B50" s="24"/>
      <c r="C50" s="36" t="s">
        <v>31</v>
      </c>
      <c r="D50" s="25"/>
      <c r="E50" s="25"/>
      <c r="F50" s="26"/>
      <c r="G50" s="40">
        <f>'сад 26'!L41</f>
        <v>0</v>
      </c>
    </row>
    <row r="51" spans="1:7" ht="16.5">
      <c r="A51" s="23" t="s">
        <v>270</v>
      </c>
      <c r="B51" s="24"/>
      <c r="C51" s="36" t="s">
        <v>257</v>
      </c>
      <c r="D51" s="25"/>
      <c r="E51" s="25"/>
      <c r="F51" s="26"/>
      <c r="G51" s="40">
        <f>'сад 26'!L42</f>
        <v>470000</v>
      </c>
    </row>
    <row r="52" spans="1:9" ht="38.25" customHeight="1">
      <c r="A52" s="23" t="s">
        <v>77</v>
      </c>
      <c r="B52" s="24" t="s">
        <v>78</v>
      </c>
      <c r="C52" s="25" t="s">
        <v>79</v>
      </c>
      <c r="D52" s="25"/>
      <c r="E52" s="237">
        <v>159802.41</v>
      </c>
      <c r="F52" s="238">
        <v>1067850</v>
      </c>
      <c r="G52" s="239"/>
      <c r="H52" s="122"/>
      <c r="I52" s="34"/>
    </row>
    <row r="53" spans="1:8" ht="33">
      <c r="A53" s="23"/>
      <c r="B53" s="24"/>
      <c r="C53" s="36" t="s">
        <v>287</v>
      </c>
      <c r="D53" s="36"/>
      <c r="E53" s="240"/>
      <c r="F53" s="237"/>
      <c r="G53" s="241">
        <f>F52+E52</f>
        <v>1227652.41</v>
      </c>
      <c r="H53" s="122"/>
    </row>
    <row r="54" spans="1:8" ht="16.5">
      <c r="A54" s="23"/>
      <c r="B54" s="24" t="s">
        <v>78</v>
      </c>
      <c r="C54" s="25" t="s">
        <v>70</v>
      </c>
      <c r="D54" s="36"/>
      <c r="E54" s="240">
        <v>3951.8</v>
      </c>
      <c r="F54" s="238">
        <f>G55</f>
        <v>296.28</v>
      </c>
      <c r="G54" s="241"/>
      <c r="H54" s="122"/>
    </row>
    <row r="55" spans="1:8" ht="16.5">
      <c r="A55" s="23"/>
      <c r="B55" s="24"/>
      <c r="C55" s="36" t="s">
        <v>31</v>
      </c>
      <c r="D55" s="36"/>
      <c r="E55" s="240"/>
      <c r="F55" s="237"/>
      <c r="G55" s="241">
        <v>296.28</v>
      </c>
      <c r="H55" s="122"/>
    </row>
    <row r="56" spans="1:8" ht="16.5">
      <c r="A56" s="23"/>
      <c r="B56" s="24"/>
      <c r="C56" s="36" t="s">
        <v>34</v>
      </c>
      <c r="D56" s="36"/>
      <c r="E56" s="240"/>
      <c r="F56" s="237"/>
      <c r="G56" s="241">
        <v>3951.8</v>
      </c>
      <c r="H56" s="122"/>
    </row>
    <row r="57" spans="1:9" ht="16.5">
      <c r="A57" s="23" t="s">
        <v>80</v>
      </c>
      <c r="B57" s="24"/>
      <c r="C57" s="25"/>
      <c r="D57" s="25"/>
      <c r="E57" s="143">
        <f>E52+E23+E45+E40+E54</f>
        <v>163754.21</v>
      </c>
      <c r="F57" s="128">
        <f>F52+F45+F23+F40+F54</f>
        <v>10283208.139999999</v>
      </c>
      <c r="G57" s="129">
        <f>SUM(G24:G56)</f>
        <v>10446962.35</v>
      </c>
      <c r="H57" s="123"/>
      <c r="I57" s="28"/>
    </row>
    <row r="58" spans="5:7" ht="6" customHeight="1">
      <c r="E58" s="191"/>
      <c r="F58" s="191"/>
      <c r="G58" s="191"/>
    </row>
    <row r="59" spans="1:7" ht="15.75" customHeight="1">
      <c r="A59" t="s">
        <v>81</v>
      </c>
      <c r="B59" s="189" t="s">
        <v>296</v>
      </c>
      <c r="C59" s="189"/>
      <c r="D59" s="189"/>
      <c r="E59" s="191"/>
      <c r="F59" s="191"/>
      <c r="G59" s="191"/>
    </row>
    <row r="60" spans="1:7" s="15" customFormat="1" ht="9.75" customHeight="1">
      <c r="A60" s="15" t="s">
        <v>82</v>
      </c>
      <c r="B60" s="188" t="s">
        <v>42</v>
      </c>
      <c r="C60" s="188"/>
      <c r="D60" s="188"/>
      <c r="E60" s="191"/>
      <c r="F60" s="191"/>
      <c r="G60" s="191"/>
    </row>
    <row r="61" spans="1:7" ht="19.5" customHeight="1">
      <c r="A61" t="s">
        <v>83</v>
      </c>
      <c r="B61" s="189" t="s">
        <v>84</v>
      </c>
      <c r="C61" s="189"/>
      <c r="D61" s="189"/>
      <c r="E61" s="191"/>
      <c r="F61" s="191"/>
      <c r="G61" s="191"/>
    </row>
    <row r="62" spans="1:7" s="15" customFormat="1" ht="9.75" customHeight="1">
      <c r="A62" s="15" t="s">
        <v>82</v>
      </c>
      <c r="B62" s="188" t="s">
        <v>42</v>
      </c>
      <c r="C62" s="188"/>
      <c r="D62" s="188"/>
      <c r="E62" s="124"/>
      <c r="F62" s="124"/>
      <c r="G62" s="124"/>
    </row>
    <row r="63" spans="1:7" ht="25.5" customHeight="1">
      <c r="A63" s="41" t="s">
        <v>85</v>
      </c>
      <c r="B63" s="189" t="s">
        <v>86</v>
      </c>
      <c r="C63" s="189"/>
      <c r="D63" s="189"/>
      <c r="E63" s="125"/>
      <c r="F63" s="16"/>
      <c r="G63" s="16"/>
    </row>
    <row r="64" spans="1:8" s="15" customFormat="1" ht="9.75" customHeight="1">
      <c r="A64" s="15" t="s">
        <v>87</v>
      </c>
      <c r="B64" s="188" t="s">
        <v>88</v>
      </c>
      <c r="C64" s="188"/>
      <c r="D64" s="188"/>
      <c r="E64" s="124"/>
      <c r="F64" s="126"/>
      <c r="G64" s="126"/>
      <c r="H64" s="42"/>
    </row>
    <row r="65" spans="5:7" ht="12.75">
      <c r="E65" s="16"/>
      <c r="F65" s="16"/>
      <c r="G65" s="16"/>
    </row>
  </sheetData>
  <sheetProtection/>
  <mergeCells count="25">
    <mergeCell ref="B62:D62"/>
    <mergeCell ref="B63:D63"/>
    <mergeCell ref="B64:D64"/>
    <mergeCell ref="F21:G21"/>
    <mergeCell ref="E58:G61"/>
    <mergeCell ref="B59:D59"/>
    <mergeCell ref="B60:D60"/>
    <mergeCell ref="B61:D61"/>
    <mergeCell ref="B17:E17"/>
    <mergeCell ref="A21:A22"/>
    <mergeCell ref="B21:B22"/>
    <mergeCell ref="C21:C22"/>
    <mergeCell ref="D21:E21"/>
    <mergeCell ref="A9:G9"/>
    <mergeCell ref="B14:E14"/>
    <mergeCell ref="B15:E15"/>
    <mergeCell ref="B16:E16"/>
    <mergeCell ref="D5:G5"/>
    <mergeCell ref="D6:G6"/>
    <mergeCell ref="D7:E7"/>
    <mergeCell ref="F7:G7"/>
    <mergeCell ref="E1:F1"/>
    <mergeCell ref="D2:G2"/>
    <mergeCell ref="D3:G3"/>
    <mergeCell ref="D4:G4"/>
  </mergeCells>
  <printOptions/>
  <pageMargins left="0.75" right="0.75" top="0.21" bottom="0.32" header="0.5" footer="0.5"/>
  <pageSetup horizontalDpi="600" verticalDpi="600" orientation="portrait" paperSize="9" scale="7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DD167"/>
  <sheetViews>
    <sheetView zoomScalePageLayoutView="0" workbookViewId="0" topLeftCell="A1">
      <selection activeCell="EB9" sqref="EB9"/>
    </sheetView>
  </sheetViews>
  <sheetFormatPr defaultColWidth="0.85546875" defaultRowHeight="12.75"/>
  <cols>
    <col min="1" max="1" width="0.85546875" style="44" customWidth="1"/>
    <col min="2" max="16384" width="0.85546875" style="44" customWidth="1"/>
  </cols>
  <sheetData>
    <row r="1" ht="3" customHeight="1"/>
    <row r="2" spans="1:108" ht="15">
      <c r="A2" s="192" t="s">
        <v>178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</row>
    <row r="3" ht="6" customHeight="1"/>
    <row r="4" spans="1:108" ht="15">
      <c r="A4" s="193" t="s">
        <v>90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5"/>
      <c r="BU4" s="193" t="s">
        <v>179</v>
      </c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5"/>
    </row>
    <row r="5" spans="1:108" s="46" customFormat="1" ht="15" customHeight="1">
      <c r="A5" s="108"/>
      <c r="B5" s="196" t="s">
        <v>180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7"/>
      <c r="BU5" s="198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200"/>
    </row>
    <row r="6" spans="1:108" ht="15">
      <c r="A6" s="109"/>
      <c r="B6" s="211" t="s">
        <v>109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2"/>
      <c r="BU6" s="213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5"/>
    </row>
    <row r="7" spans="1:108" ht="30" customHeight="1">
      <c r="A7" s="110"/>
      <c r="B7" s="206" t="s">
        <v>181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7"/>
      <c r="BU7" s="203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5"/>
    </row>
    <row r="8" spans="1:108" ht="15">
      <c r="A8" s="109"/>
      <c r="B8" s="201" t="s">
        <v>98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2"/>
      <c r="BU8" s="203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5"/>
    </row>
    <row r="9" spans="1:108" ht="45" customHeight="1">
      <c r="A9" s="110"/>
      <c r="B9" s="206" t="s">
        <v>182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7"/>
      <c r="BU9" s="208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10"/>
    </row>
    <row r="10" spans="1:108" ht="45" customHeight="1">
      <c r="A10" s="110"/>
      <c r="B10" s="206" t="s">
        <v>183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7"/>
      <c r="BU10" s="208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10"/>
    </row>
    <row r="11" spans="1:108" ht="45" customHeight="1">
      <c r="A11" s="110"/>
      <c r="B11" s="206" t="s">
        <v>184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7"/>
      <c r="BU11" s="208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10"/>
    </row>
    <row r="12" spans="1:108" ht="30" customHeight="1">
      <c r="A12" s="110"/>
      <c r="B12" s="206" t="s">
        <v>185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7"/>
      <c r="BU12" s="208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10"/>
    </row>
    <row r="13" spans="1:108" ht="30" customHeight="1">
      <c r="A13" s="110"/>
      <c r="B13" s="206" t="s">
        <v>186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7"/>
      <c r="BU13" s="208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10"/>
    </row>
    <row r="14" spans="1:108" ht="15">
      <c r="A14" s="111"/>
      <c r="B14" s="201" t="s">
        <v>98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2"/>
      <c r="BU14" s="216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8"/>
    </row>
    <row r="15" spans="1:108" ht="30" customHeight="1">
      <c r="A15" s="110"/>
      <c r="B15" s="206" t="s">
        <v>187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7"/>
      <c r="BU15" s="216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8"/>
    </row>
    <row r="16" spans="1:108" ht="15">
      <c r="A16" s="110"/>
      <c r="B16" s="206" t="s">
        <v>188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7"/>
      <c r="BU16" s="216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8"/>
    </row>
    <row r="17" spans="1:108" s="46" customFormat="1" ht="15" customHeight="1">
      <c r="A17" s="108"/>
      <c r="B17" s="196" t="s">
        <v>189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7"/>
      <c r="BU17" s="219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1"/>
    </row>
    <row r="18" spans="1:108" ht="15">
      <c r="A18" s="109"/>
      <c r="B18" s="211" t="s">
        <v>109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2"/>
      <c r="BU18" s="216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8"/>
    </row>
    <row r="19" spans="1:108" ht="30" customHeight="1">
      <c r="A19" s="112"/>
      <c r="B19" s="222" t="s">
        <v>190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3"/>
      <c r="BU19" s="213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5"/>
    </row>
    <row r="20" spans="1:108" ht="30" customHeight="1">
      <c r="A20" s="110"/>
      <c r="B20" s="206" t="s">
        <v>191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7"/>
      <c r="BU20" s="213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5"/>
    </row>
    <row r="21" spans="1:108" ht="15" customHeight="1">
      <c r="A21" s="113"/>
      <c r="B21" s="201" t="s">
        <v>192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2"/>
      <c r="BU21" s="213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5"/>
    </row>
    <row r="22" spans="1:108" ht="15" customHeight="1">
      <c r="A22" s="113"/>
      <c r="B22" s="206" t="s">
        <v>193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7"/>
      <c r="BU22" s="216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8"/>
    </row>
    <row r="23" spans="1:108" ht="15" customHeight="1">
      <c r="A23" s="113"/>
      <c r="B23" s="206" t="s">
        <v>194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7"/>
      <c r="BU23" s="216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8"/>
    </row>
    <row r="24" spans="1:108" ht="15" customHeight="1">
      <c r="A24" s="113"/>
      <c r="B24" s="206" t="s">
        <v>195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7"/>
      <c r="BU24" s="216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8"/>
    </row>
    <row r="25" spans="1:108" ht="15" customHeight="1">
      <c r="A25" s="113"/>
      <c r="B25" s="206" t="s">
        <v>196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7"/>
      <c r="BU25" s="216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8"/>
    </row>
    <row r="26" spans="1:108" ht="15" customHeight="1">
      <c r="A26" s="113"/>
      <c r="B26" s="206" t="s">
        <v>197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7"/>
      <c r="BU26" s="216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8"/>
    </row>
    <row r="27" spans="1:108" ht="15" customHeight="1">
      <c r="A27" s="113"/>
      <c r="B27" s="206" t="s">
        <v>198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7"/>
      <c r="BU27" s="216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8"/>
    </row>
    <row r="28" spans="1:108" ht="15" customHeight="1">
      <c r="A28" s="113"/>
      <c r="B28" s="206" t="s">
        <v>199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7"/>
      <c r="BU28" s="216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8"/>
    </row>
    <row r="29" spans="1:108" ht="15" customHeight="1">
      <c r="A29" s="113"/>
      <c r="B29" s="206" t="s">
        <v>200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7"/>
      <c r="BU29" s="216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8"/>
    </row>
    <row r="30" spans="1:108" ht="15" customHeight="1">
      <c r="A30" s="113"/>
      <c r="B30" s="206" t="s">
        <v>201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7"/>
      <c r="BU30" s="216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8"/>
    </row>
    <row r="31" spans="1:108" ht="15" customHeight="1">
      <c r="A31" s="113"/>
      <c r="B31" s="206" t="s">
        <v>202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7"/>
      <c r="BU31" s="216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8"/>
    </row>
    <row r="32" spans="1:108" ht="45" customHeight="1">
      <c r="A32" s="110"/>
      <c r="B32" s="206" t="s">
        <v>203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7"/>
      <c r="BU32" s="216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8"/>
    </row>
    <row r="33" spans="1:108" ht="13.5" customHeight="1">
      <c r="A33" s="113"/>
      <c r="B33" s="201" t="s">
        <v>192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2"/>
      <c r="BU33" s="216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8"/>
    </row>
    <row r="34" spans="1:108" ht="13.5" customHeight="1">
      <c r="A34" s="113"/>
      <c r="B34" s="206" t="s">
        <v>204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7"/>
      <c r="BU34" s="216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8"/>
    </row>
    <row r="35" spans="1:108" ht="13.5" customHeight="1">
      <c r="A35" s="113"/>
      <c r="B35" s="206" t="s">
        <v>205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7"/>
      <c r="BU35" s="216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8"/>
    </row>
    <row r="36" spans="1:108" ht="13.5" customHeight="1">
      <c r="A36" s="113"/>
      <c r="B36" s="206" t="s">
        <v>206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7"/>
      <c r="BU36" s="216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8"/>
    </row>
    <row r="37" spans="1:108" ht="13.5" customHeight="1">
      <c r="A37" s="113"/>
      <c r="B37" s="206" t="s">
        <v>207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7"/>
      <c r="BU37" s="216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8"/>
    </row>
    <row r="38" spans="1:108" ht="13.5" customHeight="1">
      <c r="A38" s="113"/>
      <c r="B38" s="206" t="s">
        <v>208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7"/>
      <c r="BU38" s="216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8"/>
    </row>
    <row r="39" spans="1:108" ht="13.5" customHeight="1">
      <c r="A39" s="113"/>
      <c r="B39" s="206" t="s">
        <v>209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7"/>
      <c r="BU39" s="216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8"/>
    </row>
    <row r="40" spans="1:108" ht="13.5" customHeight="1">
      <c r="A40" s="113"/>
      <c r="B40" s="206" t="s">
        <v>210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7"/>
      <c r="BU40" s="216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8"/>
    </row>
    <row r="41" spans="1:108" ht="13.5" customHeight="1">
      <c r="A41" s="113"/>
      <c r="B41" s="206" t="s">
        <v>211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7"/>
      <c r="BU41" s="216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8"/>
    </row>
    <row r="42" spans="1:108" ht="13.5" customHeight="1">
      <c r="A42" s="113"/>
      <c r="B42" s="206" t="s">
        <v>212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7"/>
      <c r="BU42" s="216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8"/>
    </row>
    <row r="43" spans="1:108" ht="13.5" customHeight="1">
      <c r="A43" s="113"/>
      <c r="B43" s="206" t="s">
        <v>213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7"/>
      <c r="BU43" s="216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8"/>
    </row>
    <row r="44" spans="1:108" s="46" customFormat="1" ht="15" customHeight="1">
      <c r="A44" s="108"/>
      <c r="B44" s="196" t="s">
        <v>214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7"/>
      <c r="BU44" s="224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6"/>
    </row>
    <row r="45" spans="1:108" ht="15" customHeight="1">
      <c r="A45" s="114"/>
      <c r="B45" s="211" t="s">
        <v>109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2"/>
      <c r="BU45" s="216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8"/>
    </row>
    <row r="46" spans="1:108" ht="15" customHeight="1">
      <c r="A46" s="110"/>
      <c r="B46" s="206" t="s">
        <v>215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7"/>
      <c r="BU46" s="216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8"/>
    </row>
    <row r="47" spans="1:108" ht="30" customHeight="1">
      <c r="A47" s="110"/>
      <c r="B47" s="206" t="s">
        <v>216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7"/>
      <c r="BU47" s="227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9"/>
    </row>
    <row r="48" spans="1:108" ht="15" customHeight="1">
      <c r="A48" s="113"/>
      <c r="B48" s="201" t="s">
        <v>192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2"/>
      <c r="BU48" s="213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5"/>
    </row>
    <row r="49" spans="1:108" ht="15" customHeight="1">
      <c r="A49" s="113"/>
      <c r="B49" s="206" t="s">
        <v>217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7"/>
      <c r="BU49" s="216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8"/>
    </row>
    <row r="50" spans="1:108" ht="15" customHeight="1">
      <c r="A50" s="113"/>
      <c r="B50" s="206" t="s">
        <v>218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7"/>
      <c r="BU50" s="216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8"/>
    </row>
    <row r="51" spans="1:108" ht="15" customHeight="1">
      <c r="A51" s="113"/>
      <c r="B51" s="206" t="s">
        <v>219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7"/>
      <c r="BU51" s="216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8"/>
    </row>
    <row r="52" spans="1:108" ht="15" customHeight="1">
      <c r="A52" s="113"/>
      <c r="B52" s="206" t="s">
        <v>220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7"/>
      <c r="BU52" s="227"/>
      <c r="BV52" s="228"/>
      <c r="BW52" s="228"/>
      <c r="BX52" s="228"/>
      <c r="BY52" s="228"/>
      <c r="BZ52" s="228"/>
      <c r="CA52" s="228"/>
      <c r="CB52" s="228"/>
      <c r="CC52" s="228"/>
      <c r="CD52" s="228"/>
      <c r="CE52" s="228"/>
      <c r="CF52" s="228"/>
      <c r="CG52" s="228"/>
      <c r="CH52" s="228"/>
      <c r="CI52" s="228"/>
      <c r="CJ52" s="228"/>
      <c r="CK52" s="228"/>
      <c r="CL52" s="228"/>
      <c r="CM52" s="228"/>
      <c r="CN52" s="228"/>
      <c r="CO52" s="228"/>
      <c r="CP52" s="228"/>
      <c r="CQ52" s="228"/>
      <c r="CR52" s="228"/>
      <c r="CS52" s="228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29"/>
    </row>
    <row r="53" spans="1:108" ht="15" customHeight="1">
      <c r="A53" s="113"/>
      <c r="B53" s="206" t="s">
        <v>221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7"/>
      <c r="BU53" s="216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8"/>
    </row>
    <row r="54" spans="1:108" ht="15" customHeight="1">
      <c r="A54" s="113"/>
      <c r="B54" s="206" t="s">
        <v>222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7"/>
      <c r="BU54" s="216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8"/>
    </row>
    <row r="55" spans="1:108" ht="15" customHeight="1">
      <c r="A55" s="113"/>
      <c r="B55" s="206" t="s">
        <v>223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7"/>
      <c r="BU55" s="216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8"/>
    </row>
    <row r="56" spans="1:108" ht="15" customHeight="1">
      <c r="A56" s="113"/>
      <c r="B56" s="206" t="s">
        <v>224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7"/>
      <c r="BU56" s="216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8"/>
    </row>
    <row r="57" spans="1:108" ht="15" customHeight="1">
      <c r="A57" s="113"/>
      <c r="B57" s="206" t="s">
        <v>225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7"/>
      <c r="BU57" s="216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8"/>
    </row>
    <row r="58" spans="1:108" ht="15" customHeight="1">
      <c r="A58" s="113"/>
      <c r="B58" s="206" t="s">
        <v>226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7"/>
      <c r="BU58" s="216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8"/>
    </row>
    <row r="59" spans="1:108" ht="15" customHeight="1">
      <c r="A59" s="113"/>
      <c r="B59" s="206" t="s">
        <v>227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7"/>
      <c r="BU59" s="216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8"/>
    </row>
    <row r="60" spans="1:108" ht="15" customHeight="1">
      <c r="A60" s="113"/>
      <c r="B60" s="206" t="s">
        <v>228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7"/>
      <c r="BU60" s="216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8"/>
    </row>
    <row r="61" spans="1:108" ht="15" customHeight="1">
      <c r="A61" s="113"/>
      <c r="B61" s="206" t="s">
        <v>229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7"/>
      <c r="BU61" s="216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8"/>
    </row>
    <row r="62" spans="1:108" ht="45" customHeight="1">
      <c r="A62" s="110"/>
      <c r="B62" s="206" t="s">
        <v>230</v>
      </c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7"/>
      <c r="BU62" s="216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8"/>
    </row>
    <row r="63" spans="1:108" ht="15" customHeight="1">
      <c r="A63" s="115"/>
      <c r="B63" s="201" t="s">
        <v>192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2"/>
      <c r="BU63" s="216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8"/>
    </row>
    <row r="64" spans="1:108" ht="15" customHeight="1">
      <c r="A64" s="110"/>
      <c r="B64" s="206" t="s">
        <v>231</v>
      </c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7"/>
      <c r="BU64" s="216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8"/>
    </row>
    <row r="65" spans="1:108" ht="15" customHeight="1">
      <c r="A65" s="110"/>
      <c r="B65" s="206" t="s">
        <v>232</v>
      </c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7"/>
      <c r="BU65" s="216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8"/>
    </row>
    <row r="66" spans="1:108" ht="15" customHeight="1">
      <c r="A66" s="110"/>
      <c r="B66" s="206" t="s">
        <v>233</v>
      </c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7"/>
      <c r="BU66" s="216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8"/>
    </row>
    <row r="67" spans="1:108" ht="15">
      <c r="A67" s="120"/>
      <c r="B67" s="206" t="s">
        <v>234</v>
      </c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7"/>
      <c r="BU67" s="216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8"/>
    </row>
    <row r="68" spans="1:108" ht="15">
      <c r="A68" s="120"/>
      <c r="B68" s="206" t="s">
        <v>235</v>
      </c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7"/>
      <c r="BU68" s="216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8"/>
    </row>
    <row r="69" spans="1:108" ht="15">
      <c r="A69" s="120"/>
      <c r="B69" s="206" t="s">
        <v>236</v>
      </c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7"/>
      <c r="BU69" s="216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8"/>
    </row>
    <row r="70" spans="1:108" ht="15">
      <c r="A70" s="120"/>
      <c r="B70" s="206" t="s">
        <v>237</v>
      </c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7"/>
      <c r="BU70" s="216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8"/>
    </row>
    <row r="71" spans="1:108" ht="15">
      <c r="A71" s="120"/>
      <c r="B71" s="206" t="s">
        <v>238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7"/>
      <c r="BU71" s="216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8"/>
    </row>
    <row r="72" spans="1:108" ht="15">
      <c r="A72" s="120"/>
      <c r="B72" s="206" t="s">
        <v>239</v>
      </c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7"/>
      <c r="BU72" s="216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8"/>
    </row>
    <row r="73" spans="1:108" ht="15">
      <c r="A73" s="120"/>
      <c r="B73" s="206" t="s">
        <v>240</v>
      </c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7"/>
      <c r="BU73" s="216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8"/>
    </row>
    <row r="74" spans="1:108" ht="15">
      <c r="A74" s="120"/>
      <c r="B74" s="206" t="s">
        <v>241</v>
      </c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7"/>
      <c r="BU74" s="216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8"/>
    </row>
    <row r="75" spans="1:108" ht="15">
      <c r="A75" s="120"/>
      <c r="B75" s="206" t="s">
        <v>242</v>
      </c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7"/>
      <c r="BU75" s="216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8"/>
    </row>
    <row r="76" spans="1:108" ht="15">
      <c r="A76" s="121"/>
      <c r="B76" s="206" t="s">
        <v>243</v>
      </c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7"/>
      <c r="BU76" s="216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8"/>
    </row>
    <row r="77" spans="73:108" ht="15"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</row>
    <row r="78" spans="73:108" ht="15"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</row>
    <row r="79" spans="73:108" ht="15"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</row>
    <row r="80" spans="73:108" ht="15"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</row>
    <row r="81" spans="73:108" ht="15"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</row>
    <row r="82" spans="73:108" ht="15"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</row>
    <row r="83" spans="73:108" ht="15"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</row>
    <row r="84" spans="73:108" ht="15"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</row>
    <row r="85" spans="73:108" ht="15"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</row>
    <row r="86" spans="73:108" ht="15"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</row>
    <row r="87" spans="73:108" ht="15"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</row>
    <row r="88" spans="73:108" ht="15"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</row>
    <row r="89" spans="73:108" ht="15"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</row>
    <row r="90" spans="73:108" ht="15"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</row>
    <row r="91" spans="73:108" ht="15"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</row>
    <row r="92" spans="73:108" ht="15"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</row>
    <row r="93" spans="73:108" ht="15"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</row>
    <row r="94" spans="73:108" ht="15"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</row>
    <row r="95" spans="73:108" ht="15"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</row>
    <row r="96" spans="73:108" ht="15"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</row>
    <row r="97" spans="73:108" ht="15"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</row>
    <row r="98" spans="73:108" ht="15"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</row>
    <row r="99" spans="73:108" ht="15"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</row>
    <row r="100" spans="73:108" ht="15"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</row>
    <row r="101" spans="73:108" ht="15"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</row>
    <row r="102" spans="73:108" ht="15"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</row>
    <row r="103" spans="73:108" ht="15"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</row>
    <row r="104" spans="73:108" ht="15"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</row>
    <row r="105" spans="73:108" ht="15"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</row>
    <row r="106" spans="73:108" ht="15"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</row>
    <row r="107" spans="73:108" ht="15"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</row>
    <row r="108" spans="73:108" ht="15"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</row>
    <row r="109" spans="73:108" ht="15"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</row>
    <row r="110" spans="73:108" ht="15"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</row>
    <row r="111" spans="73:108" ht="15"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</row>
    <row r="112" spans="73:108" ht="15"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</row>
    <row r="113" spans="73:108" ht="15"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</row>
    <row r="114" spans="73:108" ht="15"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</row>
    <row r="115" spans="73:108" ht="15"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</row>
    <row r="116" spans="73:108" ht="15"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</row>
    <row r="117" spans="73:108" ht="15"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</row>
    <row r="118" spans="73:108" ht="15"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</row>
    <row r="119" spans="73:108" ht="15"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</row>
    <row r="120" spans="73:108" ht="15"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</row>
    <row r="121" spans="73:108" ht="15"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</row>
    <row r="122" spans="73:108" ht="15"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</row>
    <row r="123" spans="73:108" ht="15"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</row>
    <row r="124" spans="73:108" ht="15"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</row>
    <row r="125" spans="73:108" ht="15"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</row>
    <row r="126" spans="73:108" ht="15"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</row>
    <row r="127" spans="73:108" ht="15"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</row>
    <row r="128" spans="73:108" ht="15"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</row>
    <row r="129" spans="73:108" ht="15"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</row>
    <row r="130" spans="73:108" ht="15"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</row>
    <row r="131" spans="73:108" ht="15"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</row>
    <row r="132" spans="73:108" ht="15"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</row>
    <row r="133" spans="73:108" ht="15"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</row>
    <row r="134" spans="73:108" ht="15"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</row>
    <row r="135" spans="73:108" ht="15"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</row>
    <row r="136" spans="73:108" ht="15"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</row>
    <row r="137" spans="73:108" ht="15"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</row>
    <row r="138" spans="73:108" ht="15"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</row>
    <row r="139" spans="73:108" ht="15"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</row>
    <row r="140" spans="73:108" ht="15"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</row>
    <row r="141" spans="73:108" ht="15"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</row>
    <row r="142" spans="73:108" ht="15"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</row>
    <row r="143" spans="73:108" ht="15"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</row>
    <row r="144" spans="73:108" ht="15"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</row>
    <row r="145" spans="73:108" ht="15"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</row>
    <row r="146" spans="73:108" ht="15"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</row>
    <row r="147" spans="73:108" ht="15"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</row>
    <row r="148" spans="73:108" ht="15"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</row>
    <row r="149" spans="73:108" ht="15"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</row>
    <row r="150" spans="73:108" ht="15"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</row>
    <row r="151" spans="73:108" ht="15"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</row>
    <row r="152" spans="73:108" ht="15"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</row>
    <row r="153" spans="73:108" ht="15"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</row>
    <row r="154" spans="73:108" ht="15"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</row>
    <row r="155" spans="73:108" ht="15"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</row>
    <row r="156" spans="73:108" ht="15"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</row>
    <row r="157" spans="73:108" ht="15"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</row>
    <row r="158" spans="73:108" ht="15"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</row>
    <row r="159" spans="73:108" ht="15"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</row>
    <row r="160" spans="73:108" ht="15"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</row>
    <row r="161" spans="73:108" ht="15"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</row>
    <row r="162" spans="73:108" ht="15"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</row>
    <row r="163" spans="73:108" ht="15"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</row>
    <row r="164" spans="73:108" ht="15"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</row>
    <row r="165" spans="73:108" ht="15"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</row>
    <row r="166" spans="73:108" ht="15"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</row>
    <row r="167" spans="73:108" ht="15"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</row>
  </sheetData>
  <sheetProtection/>
  <mergeCells count="147">
    <mergeCell ref="B76:BT76"/>
    <mergeCell ref="BU76:DD76"/>
    <mergeCell ref="B74:BT74"/>
    <mergeCell ref="BU74:DD74"/>
    <mergeCell ref="B75:BT75"/>
    <mergeCell ref="BU75:DD75"/>
    <mergeCell ref="B72:BT72"/>
    <mergeCell ref="BU72:DD72"/>
    <mergeCell ref="B73:BT73"/>
    <mergeCell ref="BU73:DD73"/>
    <mergeCell ref="B70:BT70"/>
    <mergeCell ref="BU70:DD70"/>
    <mergeCell ref="B71:BT71"/>
    <mergeCell ref="BU71:DD71"/>
    <mergeCell ref="B68:BT68"/>
    <mergeCell ref="BU68:DD68"/>
    <mergeCell ref="B69:BT69"/>
    <mergeCell ref="BU69:DD69"/>
    <mergeCell ref="B66:BT66"/>
    <mergeCell ref="BU66:DD66"/>
    <mergeCell ref="B67:BT67"/>
    <mergeCell ref="BU67:DD67"/>
    <mergeCell ref="B64:BT64"/>
    <mergeCell ref="BU64:DD64"/>
    <mergeCell ref="B65:BT65"/>
    <mergeCell ref="BU65:DD65"/>
    <mergeCell ref="B62:BT62"/>
    <mergeCell ref="BU62:DD62"/>
    <mergeCell ref="B63:BT63"/>
    <mergeCell ref="BU63:DD63"/>
    <mergeCell ref="B60:BT60"/>
    <mergeCell ref="BU60:DD60"/>
    <mergeCell ref="B61:BT61"/>
    <mergeCell ref="BU61:DD61"/>
    <mergeCell ref="B58:BT58"/>
    <mergeCell ref="BU58:DD58"/>
    <mergeCell ref="B59:BT59"/>
    <mergeCell ref="BU59:DD59"/>
    <mergeCell ref="B56:BT56"/>
    <mergeCell ref="BU56:DD56"/>
    <mergeCell ref="B57:BT57"/>
    <mergeCell ref="BU57:DD57"/>
    <mergeCell ref="B54:BT54"/>
    <mergeCell ref="BU54:DD54"/>
    <mergeCell ref="B55:BT55"/>
    <mergeCell ref="BU55:DD55"/>
    <mergeCell ref="B52:BT52"/>
    <mergeCell ref="BU52:DD52"/>
    <mergeCell ref="B53:BT53"/>
    <mergeCell ref="BU53:DD53"/>
    <mergeCell ref="B50:BT50"/>
    <mergeCell ref="BU50:DD50"/>
    <mergeCell ref="B51:BT51"/>
    <mergeCell ref="BU51:DD51"/>
    <mergeCell ref="B48:BT48"/>
    <mergeCell ref="BU48:DD48"/>
    <mergeCell ref="B49:BT49"/>
    <mergeCell ref="BU49:DD49"/>
    <mergeCell ref="B46:BT46"/>
    <mergeCell ref="BU46:DD46"/>
    <mergeCell ref="B47:BT47"/>
    <mergeCell ref="BU47:DD47"/>
    <mergeCell ref="B44:BT44"/>
    <mergeCell ref="BU44:DD44"/>
    <mergeCell ref="B45:BT45"/>
    <mergeCell ref="BU45:DD45"/>
    <mergeCell ref="B42:BT42"/>
    <mergeCell ref="BU42:DD42"/>
    <mergeCell ref="B43:BT43"/>
    <mergeCell ref="BU43:DD43"/>
    <mergeCell ref="B40:BT40"/>
    <mergeCell ref="BU40:DD40"/>
    <mergeCell ref="B41:BT41"/>
    <mergeCell ref="BU41:DD41"/>
    <mergeCell ref="B38:BT38"/>
    <mergeCell ref="BU38:DD38"/>
    <mergeCell ref="B39:BT39"/>
    <mergeCell ref="BU39:DD39"/>
    <mergeCell ref="B36:BT36"/>
    <mergeCell ref="BU36:DD36"/>
    <mergeCell ref="B37:BT37"/>
    <mergeCell ref="BU37:DD37"/>
    <mergeCell ref="B34:BT34"/>
    <mergeCell ref="BU34:DD34"/>
    <mergeCell ref="B35:BT35"/>
    <mergeCell ref="BU35:DD35"/>
    <mergeCell ref="B32:BT32"/>
    <mergeCell ref="BU32:DD32"/>
    <mergeCell ref="B33:BT33"/>
    <mergeCell ref="BU33:DD33"/>
    <mergeCell ref="B30:BT30"/>
    <mergeCell ref="BU30:DD30"/>
    <mergeCell ref="B31:BT31"/>
    <mergeCell ref="BU31:DD31"/>
    <mergeCell ref="B28:BT28"/>
    <mergeCell ref="BU28:DD28"/>
    <mergeCell ref="B29:BT29"/>
    <mergeCell ref="BU29:DD29"/>
    <mergeCell ref="B26:BT26"/>
    <mergeCell ref="BU26:DD26"/>
    <mergeCell ref="B27:BT27"/>
    <mergeCell ref="BU27:DD27"/>
    <mergeCell ref="B24:BT24"/>
    <mergeCell ref="BU24:DD24"/>
    <mergeCell ref="B25:BT25"/>
    <mergeCell ref="BU25:DD25"/>
    <mergeCell ref="B22:BT22"/>
    <mergeCell ref="BU22:DD22"/>
    <mergeCell ref="B23:BT23"/>
    <mergeCell ref="BU23:DD23"/>
    <mergeCell ref="B20:BT20"/>
    <mergeCell ref="BU20:DD20"/>
    <mergeCell ref="B21:BT21"/>
    <mergeCell ref="BU21:DD21"/>
    <mergeCell ref="B18:BT18"/>
    <mergeCell ref="BU18:DD18"/>
    <mergeCell ref="B19:BT19"/>
    <mergeCell ref="BU19:DD19"/>
    <mergeCell ref="B16:BT16"/>
    <mergeCell ref="BU16:DD16"/>
    <mergeCell ref="B17:BT17"/>
    <mergeCell ref="BU17:DD17"/>
    <mergeCell ref="B14:BT14"/>
    <mergeCell ref="BU14:DD14"/>
    <mergeCell ref="B15:BT15"/>
    <mergeCell ref="BU15:DD15"/>
    <mergeCell ref="B12:BT12"/>
    <mergeCell ref="BU12:DD12"/>
    <mergeCell ref="B13:BT13"/>
    <mergeCell ref="BU13:DD13"/>
    <mergeCell ref="B10:BT10"/>
    <mergeCell ref="BU10:DD10"/>
    <mergeCell ref="B11:BT11"/>
    <mergeCell ref="BU11:DD11"/>
    <mergeCell ref="B9:BT9"/>
    <mergeCell ref="BU9:DD9"/>
    <mergeCell ref="B6:BT6"/>
    <mergeCell ref="BU6:DD6"/>
    <mergeCell ref="B7:BT7"/>
    <mergeCell ref="BU7:DD7"/>
    <mergeCell ref="A2:DD2"/>
    <mergeCell ref="A4:BT4"/>
    <mergeCell ref="BU4:DD4"/>
    <mergeCell ref="B5:BT5"/>
    <mergeCell ref="BU5:DD5"/>
    <mergeCell ref="B8:BT8"/>
    <mergeCell ref="BU8:DD8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P76"/>
  <sheetViews>
    <sheetView tabSelected="1" view="pageBreakPreview" zoomScale="60" zoomScalePageLayoutView="0" workbookViewId="0" topLeftCell="A1">
      <selection activeCell="E58" sqref="E58"/>
    </sheetView>
  </sheetViews>
  <sheetFormatPr defaultColWidth="9.140625" defaultRowHeight="12.75"/>
  <cols>
    <col min="1" max="1" width="1.8515625" style="0" customWidth="1"/>
    <col min="2" max="2" width="48.57421875" style="0" customWidth="1"/>
    <col min="3" max="3" width="20.8515625" style="0" customWidth="1"/>
    <col min="4" max="6" width="24.28125" style="0" customWidth="1"/>
    <col min="7" max="12" width="39.57421875" style="0" customWidth="1"/>
  </cols>
  <sheetData>
    <row r="1" spans="1:6" ht="14.25" customHeight="1">
      <c r="A1" s="231" t="s">
        <v>89</v>
      </c>
      <c r="B1" s="231"/>
      <c r="C1" s="231"/>
      <c r="D1" s="231"/>
      <c r="E1" s="231"/>
      <c r="F1" s="231"/>
    </row>
    <row r="2" spans="1:6" ht="15">
      <c r="A2" s="45"/>
      <c r="B2" s="45"/>
      <c r="C2" s="45"/>
      <c r="D2" s="45"/>
      <c r="E2" s="45"/>
      <c r="F2" s="45"/>
    </row>
    <row r="3" spans="1:6" ht="12.75">
      <c r="A3" s="232" t="s">
        <v>90</v>
      </c>
      <c r="B3" s="233"/>
      <c r="C3" s="232" t="s">
        <v>91</v>
      </c>
      <c r="D3" s="230" t="s">
        <v>80</v>
      </c>
      <c r="E3" s="230" t="s">
        <v>92</v>
      </c>
      <c r="F3" s="230"/>
    </row>
    <row r="4" spans="1:6" ht="51">
      <c r="A4" s="234"/>
      <c r="B4" s="235"/>
      <c r="C4" s="234"/>
      <c r="D4" s="230"/>
      <c r="E4" s="47" t="s">
        <v>93</v>
      </c>
      <c r="F4" s="47" t="s">
        <v>94</v>
      </c>
    </row>
    <row r="5" spans="1:6" ht="30">
      <c r="A5" s="48"/>
      <c r="B5" s="49" t="s">
        <v>95</v>
      </c>
      <c r="C5" s="50" t="s">
        <v>96</v>
      </c>
      <c r="D5" s="51">
        <f>E5</f>
        <v>163754.21</v>
      </c>
      <c r="E5" s="51">
        <f>Сведения!E57</f>
        <v>163754.21</v>
      </c>
      <c r="F5" s="52"/>
    </row>
    <row r="6" spans="1:6" ht="15">
      <c r="A6" s="48"/>
      <c r="B6" s="53" t="s">
        <v>97</v>
      </c>
      <c r="C6" s="54" t="s">
        <v>96</v>
      </c>
      <c r="D6" s="55">
        <f>D8+D10+D17+D9</f>
        <v>10283208.14</v>
      </c>
      <c r="E6" s="55">
        <f>E8+E10+E17+E9</f>
        <v>10283208.14</v>
      </c>
      <c r="F6" s="55">
        <f>F8+F10+F17</f>
        <v>0</v>
      </c>
    </row>
    <row r="7" spans="1:6" ht="15">
      <c r="A7" s="48"/>
      <c r="B7" s="49" t="s">
        <v>98</v>
      </c>
      <c r="C7" s="50" t="s">
        <v>96</v>
      </c>
      <c r="D7" s="51"/>
      <c r="E7" s="51"/>
      <c r="F7" s="52"/>
    </row>
    <row r="8" spans="1:6" ht="31.5" customHeight="1">
      <c r="A8" s="48"/>
      <c r="B8" s="49" t="s">
        <v>277</v>
      </c>
      <c r="C8" s="50" t="s">
        <v>96</v>
      </c>
      <c r="D8" s="51">
        <f>E8</f>
        <v>3631237.25</v>
      </c>
      <c r="E8" s="51">
        <f>Сведения!F23</f>
        <v>3631237.25</v>
      </c>
      <c r="F8" s="51">
        <f>F22</f>
        <v>0</v>
      </c>
    </row>
    <row r="9" spans="1:6" ht="30">
      <c r="A9" s="48"/>
      <c r="B9" s="49" t="s">
        <v>278</v>
      </c>
      <c r="C9" s="50"/>
      <c r="D9" s="51">
        <f>E9</f>
        <v>5090845.61</v>
      </c>
      <c r="E9" s="51">
        <f>Сведения!F40</f>
        <v>5090845.61</v>
      </c>
      <c r="F9" s="51"/>
    </row>
    <row r="10" spans="1:6" ht="15">
      <c r="A10" s="48"/>
      <c r="B10" s="49" t="s">
        <v>99</v>
      </c>
      <c r="C10" s="50"/>
      <c r="D10" s="51">
        <f aca="true" t="shared" si="0" ref="D10:D67">E10</f>
        <v>492979</v>
      </c>
      <c r="E10" s="51">
        <f>Сведения!F45</f>
        <v>492979</v>
      </c>
      <c r="F10" s="52"/>
    </row>
    <row r="11" spans="1:6" ht="15">
      <c r="A11" s="48"/>
      <c r="B11" s="49" t="s">
        <v>100</v>
      </c>
      <c r="C11" s="50"/>
      <c r="D11" s="51">
        <f t="shared" si="0"/>
        <v>0</v>
      </c>
      <c r="E11" s="51"/>
      <c r="F11" s="52"/>
    </row>
    <row r="12" spans="1:6" ht="31.5">
      <c r="A12" s="48"/>
      <c r="B12" s="119" t="s">
        <v>280</v>
      </c>
      <c r="C12" s="50"/>
      <c r="D12" s="51">
        <f t="shared" si="0"/>
        <v>0</v>
      </c>
      <c r="E12" s="116"/>
      <c r="F12" s="52"/>
    </row>
    <row r="13" spans="1:6" ht="30">
      <c r="A13" s="48"/>
      <c r="B13" s="49" t="s">
        <v>101</v>
      </c>
      <c r="C13" s="50"/>
      <c r="D13" s="51">
        <f t="shared" si="0"/>
        <v>0</v>
      </c>
      <c r="E13" s="51">
        <f>Сведения!G50</f>
        <v>0</v>
      </c>
      <c r="F13" s="52"/>
    </row>
    <row r="14" spans="1:42" s="63" customFormat="1" ht="29.25" customHeight="1">
      <c r="A14" s="57"/>
      <c r="B14" s="58" t="s">
        <v>270</v>
      </c>
      <c r="C14" s="59"/>
      <c r="D14" s="51">
        <f t="shared" si="0"/>
        <v>470000</v>
      </c>
      <c r="E14" s="60">
        <f>Сведения!G51</f>
        <v>470000</v>
      </c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</row>
    <row r="15" spans="1:42" s="63" customFormat="1" ht="29.25" customHeight="1">
      <c r="A15" s="57"/>
      <c r="B15" s="58" t="s">
        <v>279</v>
      </c>
      <c r="C15" s="59"/>
      <c r="D15" s="51">
        <f t="shared" si="0"/>
        <v>22979</v>
      </c>
      <c r="E15" s="60">
        <f>Сведения!G49</f>
        <v>22979</v>
      </c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</row>
    <row r="16" spans="1:6" ht="15">
      <c r="A16" s="48"/>
      <c r="B16" s="49" t="s">
        <v>102</v>
      </c>
      <c r="C16" s="50"/>
      <c r="D16" s="51">
        <f t="shared" si="0"/>
        <v>0</v>
      </c>
      <c r="E16" s="51"/>
      <c r="F16" s="52"/>
    </row>
    <row r="17" spans="1:6" ht="60">
      <c r="A17" s="64"/>
      <c r="B17" s="49" t="s">
        <v>103</v>
      </c>
      <c r="C17" s="65" t="s">
        <v>96</v>
      </c>
      <c r="D17" s="51">
        <f t="shared" si="0"/>
        <v>1068146.28</v>
      </c>
      <c r="E17" s="66">
        <f>E19</f>
        <v>1068146.28</v>
      </c>
      <c r="F17" s="66">
        <f>F19+F21</f>
        <v>0</v>
      </c>
    </row>
    <row r="18" spans="1:6" ht="15">
      <c r="A18" s="48"/>
      <c r="B18" s="49" t="s">
        <v>98</v>
      </c>
      <c r="C18" s="50" t="s">
        <v>96</v>
      </c>
      <c r="D18" s="51">
        <f t="shared" si="0"/>
        <v>0</v>
      </c>
      <c r="E18" s="51"/>
      <c r="F18" s="52"/>
    </row>
    <row r="19" spans="1:6" ht="30">
      <c r="A19" s="48"/>
      <c r="B19" s="117" t="s">
        <v>104</v>
      </c>
      <c r="C19" s="118" t="s">
        <v>96</v>
      </c>
      <c r="D19" s="116">
        <f>E19</f>
        <v>1068146.28</v>
      </c>
      <c r="E19" s="116">
        <f>Сведения!F52+Сведения!G55</f>
        <v>1068146.28</v>
      </c>
      <c r="F19" s="116">
        <f>Сведения!H53</f>
        <v>0</v>
      </c>
    </row>
    <row r="20" spans="1:6" ht="15">
      <c r="A20" s="48"/>
      <c r="B20" s="117" t="s">
        <v>98</v>
      </c>
      <c r="C20" s="118" t="s">
        <v>96</v>
      </c>
      <c r="D20" s="116">
        <f t="shared" si="0"/>
        <v>0</v>
      </c>
      <c r="E20" s="116"/>
      <c r="F20" s="52"/>
    </row>
    <row r="21" spans="1:6" ht="30">
      <c r="A21" s="48"/>
      <c r="B21" s="117" t="s">
        <v>105</v>
      </c>
      <c r="C21" s="118" t="s">
        <v>96</v>
      </c>
      <c r="D21" s="116">
        <f t="shared" si="0"/>
        <v>0</v>
      </c>
      <c r="E21" s="116"/>
      <c r="F21" s="52">
        <v>0</v>
      </c>
    </row>
    <row r="22" spans="1:6" ht="14.25">
      <c r="A22" s="67"/>
      <c r="B22" s="53" t="s">
        <v>106</v>
      </c>
      <c r="C22" s="68"/>
      <c r="D22" s="55">
        <f t="shared" si="0"/>
        <v>10446962.35</v>
      </c>
      <c r="E22" s="69">
        <f>E24+E32+E55+E49</f>
        <v>10446962.35</v>
      </c>
      <c r="F22" s="69">
        <f>F24+F32+F55</f>
        <v>0</v>
      </c>
    </row>
    <row r="23" spans="1:6" ht="15">
      <c r="A23" s="48"/>
      <c r="B23" s="49" t="s">
        <v>98</v>
      </c>
      <c r="C23" s="50"/>
      <c r="D23" s="51">
        <f t="shared" si="0"/>
        <v>0</v>
      </c>
      <c r="E23" s="51"/>
      <c r="F23" s="51"/>
    </row>
    <row r="24" spans="1:6" ht="30">
      <c r="A24" s="48"/>
      <c r="B24" s="49" t="s">
        <v>107</v>
      </c>
      <c r="C24" s="50" t="s">
        <v>108</v>
      </c>
      <c r="D24" s="51">
        <f t="shared" si="0"/>
        <v>6734150.21</v>
      </c>
      <c r="E24" s="55">
        <f>E26+E28+E29+E30+E27+E31</f>
        <v>6734150.21</v>
      </c>
      <c r="F24" s="55">
        <f>F26+F28+F29+F30</f>
        <v>0</v>
      </c>
    </row>
    <row r="25" spans="1:6" ht="15">
      <c r="A25" s="48"/>
      <c r="B25" s="49" t="s">
        <v>109</v>
      </c>
      <c r="C25" s="50"/>
      <c r="D25" s="51">
        <f t="shared" si="0"/>
        <v>0</v>
      </c>
      <c r="E25" s="51"/>
      <c r="F25" s="52"/>
    </row>
    <row r="26" spans="1:6" ht="15">
      <c r="A26" s="48"/>
      <c r="B26" s="49" t="s">
        <v>281</v>
      </c>
      <c r="C26" s="50" t="s">
        <v>71</v>
      </c>
      <c r="D26" s="51">
        <f t="shared" si="0"/>
        <v>1424504.36</v>
      </c>
      <c r="E26" s="51">
        <f>Сведения!G24</f>
        <v>1424504.36</v>
      </c>
      <c r="F26" s="52"/>
    </row>
    <row r="27" spans="1:6" ht="15">
      <c r="A27" s="48"/>
      <c r="B27" s="49" t="s">
        <v>282</v>
      </c>
      <c r="C27" s="50"/>
      <c r="D27" s="51">
        <f>E27</f>
        <v>3747654.08</v>
      </c>
      <c r="E27" s="51">
        <f>Сведения!G41</f>
        <v>3747654.08</v>
      </c>
      <c r="F27" s="52"/>
    </row>
    <row r="28" spans="1:6" ht="15">
      <c r="A28" s="48"/>
      <c r="B28" s="49" t="s">
        <v>285</v>
      </c>
      <c r="C28" s="50" t="s">
        <v>29</v>
      </c>
      <c r="D28" s="51">
        <f t="shared" si="0"/>
        <v>0</v>
      </c>
      <c r="E28" s="51">
        <f>Сведения!G25</f>
        <v>0</v>
      </c>
      <c r="F28" s="52"/>
    </row>
    <row r="29" spans="1:6" ht="15">
      <c r="A29" s="48"/>
      <c r="B29" s="49" t="s">
        <v>286</v>
      </c>
      <c r="C29" s="50" t="s">
        <v>29</v>
      </c>
      <c r="D29" s="51">
        <f t="shared" si="0"/>
        <v>0</v>
      </c>
      <c r="E29" s="51">
        <f>Сведения!G43</f>
        <v>0</v>
      </c>
      <c r="F29" s="52"/>
    </row>
    <row r="30" spans="1:6" ht="15">
      <c r="A30" s="48"/>
      <c r="B30" s="49" t="s">
        <v>283</v>
      </c>
      <c r="C30" s="50" t="s">
        <v>72</v>
      </c>
      <c r="D30" s="51">
        <f t="shared" si="0"/>
        <v>430200.24</v>
      </c>
      <c r="E30" s="51">
        <f>Сведения!G27</f>
        <v>430200.24</v>
      </c>
      <c r="F30" s="52"/>
    </row>
    <row r="31" spans="1:6" ht="15">
      <c r="A31" s="48"/>
      <c r="B31" s="49" t="s">
        <v>284</v>
      </c>
      <c r="C31" s="50"/>
      <c r="D31" s="51">
        <f>E31</f>
        <v>1131791.53</v>
      </c>
      <c r="E31" s="51">
        <f>Сведения!G42</f>
        <v>1131791.53</v>
      </c>
      <c r="F31" s="51"/>
    </row>
    <row r="32" spans="1:6" ht="15">
      <c r="A32" s="48"/>
      <c r="B32" s="49" t="s">
        <v>110</v>
      </c>
      <c r="C32" s="50" t="s">
        <v>111</v>
      </c>
      <c r="D32" s="55">
        <f t="shared" si="0"/>
        <v>1006246.5399999999</v>
      </c>
      <c r="E32" s="55">
        <f>E34+E35+E36+E44+E45+E51+E52+E53+E54</f>
        <v>1006246.5399999999</v>
      </c>
      <c r="F32" s="55">
        <f>F34+F35+F36+F44+F45+F51+F52+F53+F54</f>
        <v>0</v>
      </c>
    </row>
    <row r="33" spans="1:6" ht="15">
      <c r="A33" s="48"/>
      <c r="B33" s="49" t="s">
        <v>109</v>
      </c>
      <c r="C33" s="50"/>
      <c r="D33" s="51">
        <f t="shared" si="0"/>
        <v>0</v>
      </c>
      <c r="E33" s="51"/>
      <c r="F33" s="52"/>
    </row>
    <row r="34" spans="1:6" ht="15">
      <c r="A34" s="48"/>
      <c r="B34" s="49" t="s">
        <v>112</v>
      </c>
      <c r="C34" s="50" t="s">
        <v>16</v>
      </c>
      <c r="D34" s="51">
        <f t="shared" si="0"/>
        <v>8211.36</v>
      </c>
      <c r="E34" s="51">
        <f>Сведения!G28</f>
        <v>8211.36</v>
      </c>
      <c r="F34" s="52"/>
    </row>
    <row r="35" spans="1:6" ht="15">
      <c r="A35" s="48"/>
      <c r="B35" s="49" t="s">
        <v>113</v>
      </c>
      <c r="C35" s="50" t="s">
        <v>30</v>
      </c>
      <c r="D35" s="51">
        <f t="shared" si="0"/>
        <v>0</v>
      </c>
      <c r="E35" s="51">
        <f>Сведения!G29</f>
        <v>0</v>
      </c>
      <c r="F35" s="52"/>
    </row>
    <row r="36" spans="1:6" ht="15">
      <c r="A36" s="48"/>
      <c r="B36" s="49" t="s">
        <v>114</v>
      </c>
      <c r="C36" s="50" t="s">
        <v>73</v>
      </c>
      <c r="D36" s="51">
        <f t="shared" si="0"/>
        <v>596713.0399999999</v>
      </c>
      <c r="E36" s="51">
        <f>E37+E38+E39+E40+E41+E42</f>
        <v>596713.0399999999</v>
      </c>
      <c r="F36" s="51">
        <f>F37+F38+F39+F40</f>
        <v>0</v>
      </c>
    </row>
    <row r="37" spans="1:6" ht="15">
      <c r="A37" s="48"/>
      <c r="B37" s="49" t="s">
        <v>115</v>
      </c>
      <c r="C37" s="50" t="s">
        <v>116</v>
      </c>
      <c r="D37" s="51">
        <f t="shared" si="0"/>
        <v>420166.56</v>
      </c>
      <c r="E37" s="51">
        <f>'сад 26'!L26</f>
        <v>420166.56</v>
      </c>
      <c r="F37" s="52"/>
    </row>
    <row r="38" spans="1:6" ht="15">
      <c r="A38" s="48"/>
      <c r="B38" s="49" t="s">
        <v>117</v>
      </c>
      <c r="C38" s="50" t="s">
        <v>118</v>
      </c>
      <c r="D38" s="51">
        <f t="shared" si="0"/>
        <v>0</v>
      </c>
      <c r="E38" s="51"/>
      <c r="F38" s="52"/>
    </row>
    <row r="39" spans="1:6" ht="15">
      <c r="A39" s="48"/>
      <c r="B39" s="49" t="s">
        <v>119</v>
      </c>
      <c r="C39" s="50" t="s">
        <v>120</v>
      </c>
      <c r="D39" s="51">
        <f t="shared" si="0"/>
        <v>134437.81</v>
      </c>
      <c r="E39" s="51">
        <f>'сад 26'!L27</f>
        <v>134437.81</v>
      </c>
      <c r="F39" s="52"/>
    </row>
    <row r="40" spans="1:6" ht="15">
      <c r="A40" s="48"/>
      <c r="B40" s="49" t="s">
        <v>121</v>
      </c>
      <c r="C40" s="50" t="s">
        <v>122</v>
      </c>
      <c r="D40" s="51">
        <f t="shared" si="0"/>
        <v>25080.83</v>
      </c>
      <c r="E40" s="51">
        <f>'сад 26'!L28</f>
        <v>25080.83</v>
      </c>
      <c r="F40" s="52"/>
    </row>
    <row r="41" spans="1:6" ht="15">
      <c r="A41" s="48"/>
      <c r="B41" s="49"/>
      <c r="C41" s="50" t="s">
        <v>297</v>
      </c>
      <c r="D41" s="51">
        <f>E41</f>
        <v>6583.88</v>
      </c>
      <c r="E41" s="51">
        <f>'сад 26'!L29</f>
        <v>6583.88</v>
      </c>
      <c r="F41" s="52"/>
    </row>
    <row r="42" spans="1:6" ht="15">
      <c r="A42" s="48"/>
      <c r="B42" s="49"/>
      <c r="C42" s="50" t="s">
        <v>298</v>
      </c>
      <c r="D42" s="51">
        <f>E42</f>
        <v>10443.96</v>
      </c>
      <c r="E42" s="51">
        <f>'сад 26'!L30</f>
        <v>10443.96</v>
      </c>
      <c r="F42" s="52"/>
    </row>
    <row r="43" spans="1:6" ht="15">
      <c r="A43" s="48"/>
      <c r="B43" s="49" t="s">
        <v>123</v>
      </c>
      <c r="C43" s="50"/>
      <c r="D43" s="51">
        <f t="shared" si="0"/>
        <v>0</v>
      </c>
      <c r="E43" s="51"/>
      <c r="F43" s="52"/>
    </row>
    <row r="44" spans="1:6" ht="15">
      <c r="A44" s="48"/>
      <c r="B44" s="49" t="s">
        <v>124</v>
      </c>
      <c r="C44" s="50" t="s">
        <v>31</v>
      </c>
      <c r="D44" s="51">
        <f t="shared" si="0"/>
        <v>80191.92</v>
      </c>
      <c r="E44" s="51">
        <f>Сведения!G31+Сведения!G50+Сведения!G55</f>
        <v>80191.92</v>
      </c>
      <c r="F44" s="52"/>
    </row>
    <row r="45" spans="1:6" ht="15">
      <c r="A45" s="48"/>
      <c r="B45" s="49" t="s">
        <v>125</v>
      </c>
      <c r="C45" s="50" t="s">
        <v>32</v>
      </c>
      <c r="D45" s="51">
        <f t="shared" si="0"/>
        <v>139946</v>
      </c>
      <c r="E45" s="51">
        <f>Сведения!G32</f>
        <v>139946</v>
      </c>
      <c r="F45" s="52"/>
    </row>
    <row r="46" spans="1:6" ht="15">
      <c r="A46" s="48"/>
      <c r="B46" s="49" t="s">
        <v>126</v>
      </c>
      <c r="C46" s="50"/>
      <c r="D46" s="51">
        <f t="shared" si="0"/>
        <v>0</v>
      </c>
      <c r="E46" s="51"/>
      <c r="F46" s="52"/>
    </row>
    <row r="47" spans="1:6" ht="15">
      <c r="A47" s="48"/>
      <c r="B47" s="49" t="s">
        <v>109</v>
      </c>
      <c r="C47" s="50"/>
      <c r="D47" s="51">
        <f t="shared" si="0"/>
        <v>0</v>
      </c>
      <c r="E47" s="51"/>
      <c r="F47" s="52"/>
    </row>
    <row r="48" spans="1:6" ht="30">
      <c r="A48" s="48"/>
      <c r="B48" s="49" t="s">
        <v>127</v>
      </c>
      <c r="C48" s="50"/>
      <c r="D48" s="51">
        <f t="shared" si="0"/>
        <v>0</v>
      </c>
      <c r="E48" s="51"/>
      <c r="F48" s="52"/>
    </row>
    <row r="49" spans="1:6" ht="15">
      <c r="A49" s="48"/>
      <c r="B49" s="49" t="s">
        <v>128</v>
      </c>
      <c r="C49" s="50" t="s">
        <v>257</v>
      </c>
      <c r="D49" s="51">
        <f t="shared" si="0"/>
        <v>492979</v>
      </c>
      <c r="E49" s="51">
        <f>Сведения!G49+Сведения!G51</f>
        <v>492979</v>
      </c>
      <c r="F49" s="52"/>
    </row>
    <row r="50" spans="1:6" ht="15">
      <c r="A50" s="48"/>
      <c r="B50" s="49" t="s">
        <v>109</v>
      </c>
      <c r="C50" s="50"/>
      <c r="D50" s="51">
        <f t="shared" si="0"/>
        <v>0</v>
      </c>
      <c r="E50" s="51"/>
      <c r="F50" s="52"/>
    </row>
    <row r="51" spans="1:6" ht="15">
      <c r="A51" s="48"/>
      <c r="B51" s="49" t="s">
        <v>129</v>
      </c>
      <c r="C51" s="50" t="s">
        <v>33</v>
      </c>
      <c r="D51" s="51">
        <f t="shared" si="0"/>
        <v>1200</v>
      </c>
      <c r="E51" s="51">
        <f>'сад 26'!L14</f>
        <v>1200</v>
      </c>
      <c r="F51" s="52"/>
    </row>
    <row r="52" spans="1:6" ht="15">
      <c r="A52" s="48"/>
      <c r="B52" s="49" t="s">
        <v>130</v>
      </c>
      <c r="C52" s="50" t="s">
        <v>131</v>
      </c>
      <c r="D52" s="51">
        <f t="shared" si="0"/>
        <v>53451</v>
      </c>
      <c r="E52" s="51">
        <f>'сад 26'!L21</f>
        <v>53451</v>
      </c>
      <c r="F52" s="52"/>
    </row>
    <row r="53" spans="1:6" ht="15">
      <c r="A53" s="48"/>
      <c r="B53" s="49" t="s">
        <v>132</v>
      </c>
      <c r="C53" s="50" t="s">
        <v>133</v>
      </c>
      <c r="D53" s="51">
        <f t="shared" si="0"/>
        <v>937.22</v>
      </c>
      <c r="E53" s="51">
        <f>'сад 26'!L22</f>
        <v>937.22</v>
      </c>
      <c r="F53" s="52"/>
    </row>
    <row r="54" spans="1:6" ht="15">
      <c r="A54" s="48"/>
      <c r="B54" s="49" t="s">
        <v>151</v>
      </c>
      <c r="C54" s="50" t="s">
        <v>152</v>
      </c>
      <c r="D54" s="51">
        <f t="shared" si="0"/>
        <v>125596</v>
      </c>
      <c r="E54" s="51">
        <f>'сад 26'!L23</f>
        <v>125596</v>
      </c>
      <c r="F54" s="51"/>
    </row>
    <row r="55" spans="1:6" ht="15">
      <c r="A55" s="48"/>
      <c r="B55" s="49" t="s">
        <v>134</v>
      </c>
      <c r="C55" s="50" t="s">
        <v>25</v>
      </c>
      <c r="D55" s="51">
        <f t="shared" si="0"/>
        <v>2213586.6</v>
      </c>
      <c r="E55" s="55">
        <f>E57+E60+E61+E62+E63</f>
        <v>2213586.6</v>
      </c>
      <c r="F55" s="55">
        <f>F57+F60+F61+F62+F63</f>
        <v>0</v>
      </c>
    </row>
    <row r="56" spans="1:6" ht="15">
      <c r="A56" s="48"/>
      <c r="B56" s="49" t="s">
        <v>109</v>
      </c>
      <c r="C56" s="50"/>
      <c r="D56" s="51">
        <f t="shared" si="0"/>
        <v>0</v>
      </c>
      <c r="E56" s="51"/>
      <c r="F56" s="52"/>
    </row>
    <row r="57" spans="1:6" ht="15">
      <c r="A57" s="48"/>
      <c r="B57" s="49" t="s">
        <v>135</v>
      </c>
      <c r="C57" s="50" t="s">
        <v>34</v>
      </c>
      <c r="D57" s="51">
        <f t="shared" si="0"/>
        <v>215351.8</v>
      </c>
      <c r="E57" s="116">
        <f>Сведения!G44+Сведения!G56</f>
        <v>215351.8</v>
      </c>
      <c r="F57" s="52"/>
    </row>
    <row r="58" spans="1:6" ht="15">
      <c r="A58" s="48"/>
      <c r="B58" s="49" t="s">
        <v>136</v>
      </c>
      <c r="C58" s="50"/>
      <c r="D58" s="51">
        <f t="shared" si="0"/>
        <v>0</v>
      </c>
      <c r="E58" s="51"/>
      <c r="F58" s="52"/>
    </row>
    <row r="59" spans="1:6" ht="30">
      <c r="A59" s="48"/>
      <c r="B59" s="49" t="s">
        <v>137</v>
      </c>
      <c r="C59" s="50"/>
      <c r="D59" s="51">
        <f t="shared" si="0"/>
        <v>0</v>
      </c>
      <c r="E59" s="51"/>
      <c r="F59" s="52"/>
    </row>
    <row r="60" spans="1:6" ht="15">
      <c r="A60" s="48"/>
      <c r="B60" s="49" t="s">
        <v>138</v>
      </c>
      <c r="C60" s="50" t="s">
        <v>35</v>
      </c>
      <c r="D60" s="51">
        <f t="shared" si="0"/>
        <v>4863.17</v>
      </c>
      <c r="E60" s="51">
        <f>'сад 26'!L16</f>
        <v>4863.17</v>
      </c>
      <c r="F60" s="52"/>
    </row>
    <row r="61" spans="1:6" ht="15">
      <c r="A61" s="48"/>
      <c r="B61" s="49" t="s">
        <v>139</v>
      </c>
      <c r="C61" s="50" t="s">
        <v>140</v>
      </c>
      <c r="D61" s="51">
        <f t="shared" si="0"/>
        <v>1985081.67</v>
      </c>
      <c r="E61" s="116">
        <f>'сад 26'!L24+Сведения!G53</f>
        <v>1985081.67</v>
      </c>
      <c r="F61" s="52"/>
    </row>
    <row r="62" spans="1:6" ht="30">
      <c r="A62" s="48"/>
      <c r="B62" s="49" t="s">
        <v>141</v>
      </c>
      <c r="C62" s="50" t="s">
        <v>142</v>
      </c>
      <c r="D62" s="51">
        <f t="shared" si="0"/>
        <v>8289.96</v>
      </c>
      <c r="E62" s="116">
        <f>'сад 26'!L25</f>
        <v>8289.96</v>
      </c>
      <c r="F62" s="52"/>
    </row>
    <row r="63" spans="1:6" ht="15">
      <c r="A63" s="48"/>
      <c r="B63" s="49" t="s">
        <v>143</v>
      </c>
      <c r="C63" s="50" t="s">
        <v>144</v>
      </c>
      <c r="D63" s="51">
        <f t="shared" si="0"/>
        <v>0</v>
      </c>
      <c r="E63" s="51"/>
      <c r="F63" s="52"/>
    </row>
    <row r="64" spans="1:6" ht="15">
      <c r="A64" s="48"/>
      <c r="B64" s="49" t="s">
        <v>145</v>
      </c>
      <c r="C64" s="50"/>
      <c r="D64" s="51">
        <f t="shared" si="0"/>
        <v>0</v>
      </c>
      <c r="E64" s="51"/>
      <c r="F64" s="52"/>
    </row>
    <row r="65" spans="1:6" ht="15">
      <c r="A65" s="48"/>
      <c r="B65" s="49" t="s">
        <v>109</v>
      </c>
      <c r="C65" s="50"/>
      <c r="D65" s="51">
        <f t="shared" si="0"/>
        <v>0</v>
      </c>
      <c r="E65" s="51"/>
      <c r="F65" s="52"/>
    </row>
    <row r="66" spans="1:6" ht="15">
      <c r="A66" s="48"/>
      <c r="B66" s="49" t="s">
        <v>146</v>
      </c>
      <c r="C66" s="50"/>
      <c r="D66" s="51">
        <f t="shared" si="0"/>
        <v>0</v>
      </c>
      <c r="E66" s="51"/>
      <c r="F66" s="52"/>
    </row>
    <row r="67" spans="1:6" ht="15">
      <c r="A67" s="48"/>
      <c r="B67" s="49" t="s">
        <v>147</v>
      </c>
      <c r="C67" s="50" t="s">
        <v>96</v>
      </c>
      <c r="D67" s="51">
        <f t="shared" si="0"/>
        <v>0</v>
      </c>
      <c r="E67" s="51"/>
      <c r="F67" s="51"/>
    </row>
    <row r="68" spans="1:6" ht="15">
      <c r="A68" s="44"/>
      <c r="B68" s="44"/>
      <c r="C68" s="44"/>
      <c r="D68" s="44"/>
      <c r="E68" s="44"/>
      <c r="F68" s="44"/>
    </row>
    <row r="69" spans="1:6" ht="15">
      <c r="A69" s="45" t="s">
        <v>148</v>
      </c>
      <c r="B69" s="45"/>
      <c r="C69" s="70"/>
      <c r="D69" s="70"/>
      <c r="E69" s="154" t="s">
        <v>296</v>
      </c>
      <c r="F69" s="154"/>
    </row>
    <row r="70" spans="1:6" ht="15">
      <c r="A70" s="45"/>
      <c r="B70" s="45"/>
      <c r="C70" s="72" t="s">
        <v>41</v>
      </c>
      <c r="D70" s="73"/>
      <c r="E70" s="236" t="s">
        <v>42</v>
      </c>
      <c r="F70" s="236"/>
    </row>
    <row r="71" spans="1:6" ht="15">
      <c r="A71" s="45"/>
      <c r="B71" s="45"/>
      <c r="C71" s="74"/>
      <c r="D71" s="75"/>
      <c r="E71" s="75"/>
      <c r="F71" s="75"/>
    </row>
    <row r="72" spans="1:6" ht="15">
      <c r="A72" s="76"/>
      <c r="B72" s="76"/>
      <c r="C72" s="77"/>
      <c r="D72" s="75"/>
      <c r="E72" s="75"/>
      <c r="F72" s="75"/>
    </row>
    <row r="73" spans="1:6" ht="15">
      <c r="A73" s="45" t="s">
        <v>149</v>
      </c>
      <c r="B73" s="76"/>
      <c r="C73" s="71"/>
      <c r="D73" s="70"/>
      <c r="E73" s="154" t="s">
        <v>84</v>
      </c>
      <c r="F73" s="154"/>
    </row>
    <row r="74" spans="1:6" ht="15">
      <c r="A74" s="44"/>
      <c r="B74" s="45"/>
      <c r="C74" s="72" t="s">
        <v>41</v>
      </c>
      <c r="D74" s="73"/>
      <c r="E74" s="236" t="s">
        <v>42</v>
      </c>
      <c r="F74" s="236"/>
    </row>
    <row r="75" spans="1:6" ht="15">
      <c r="A75" s="79" t="s">
        <v>26</v>
      </c>
      <c r="B75" s="45"/>
      <c r="C75" s="80"/>
      <c r="D75" s="81"/>
      <c r="E75" s="154" t="s">
        <v>150</v>
      </c>
      <c r="F75" s="154"/>
    </row>
    <row r="76" spans="1:6" ht="15">
      <c r="A76" s="45"/>
      <c r="B76" s="45"/>
      <c r="C76" s="72" t="s">
        <v>41</v>
      </c>
      <c r="D76" s="73"/>
      <c r="E76" s="236" t="s">
        <v>42</v>
      </c>
      <c r="F76" s="236"/>
    </row>
  </sheetData>
  <sheetProtection/>
  <mergeCells count="11">
    <mergeCell ref="D3:D4"/>
    <mergeCell ref="E3:F3"/>
    <mergeCell ref="A1:F1"/>
    <mergeCell ref="E75:F75"/>
    <mergeCell ref="A3:B4"/>
    <mergeCell ref="C3:C4"/>
    <mergeCell ref="E76:F76"/>
    <mergeCell ref="E69:F69"/>
    <mergeCell ref="E70:F70"/>
    <mergeCell ref="E73:F73"/>
    <mergeCell ref="E74:F74"/>
  </mergeCells>
  <printOptions/>
  <pageMargins left="0.45" right="0.14" top="0.37" bottom="0.55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2016-01-08T06:40:06Z</cp:lastPrinted>
  <dcterms:created xsi:type="dcterms:W3CDTF">2002-03-11T10:22:12Z</dcterms:created>
  <dcterms:modified xsi:type="dcterms:W3CDTF">2016-01-08T06:40:08Z</dcterms:modified>
  <cp:category/>
  <cp:version/>
  <cp:contentType/>
  <cp:contentStatus/>
</cp:coreProperties>
</file>