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4"/>
  </bookViews>
  <sheets>
    <sheet name="Титул" sheetId="1" r:id="rId1"/>
    <sheet name="сад 26" sheetId="2" r:id="rId2"/>
    <sheet name="Сведения" sheetId="3" r:id="rId3"/>
    <sheet name="II раздел" sheetId="4" r:id="rId4"/>
    <sheet name="Показатели" sheetId="5" r:id="rId5"/>
  </sheets>
  <definedNames>
    <definedName name="APPT" localSheetId="1">'сад 26'!#REF!</definedName>
    <definedName name="FIO" localSheetId="1">'сад 26'!#REF!</definedName>
    <definedName name="SIGN" localSheetId="1">'сад 26'!#REF!</definedName>
    <definedName name="_xlnm.Print_Area" localSheetId="4">'Показатели'!$A$1:$H$78</definedName>
    <definedName name="_xlnm.Print_Area" localSheetId="1">'сад 26'!$A$1:$N$38</definedName>
    <definedName name="_xlnm.Print_Area" localSheetId="2">'Сведения'!$A$1:$G$56</definedName>
  </definedNames>
  <calcPr fullCalcOnLoad="1"/>
</workbook>
</file>

<file path=xl/sharedStrings.xml><?xml version="1.0" encoding="utf-8"?>
<sst xmlns="http://schemas.openxmlformats.org/spreadsheetml/2006/main" count="584" uniqueCount="312">
  <si>
    <t>Бюджетополучатель</t>
  </si>
  <si>
    <t>КФСР</t>
  </si>
  <si>
    <t>КЦСР</t>
  </si>
  <si>
    <t>КВР</t>
  </si>
  <si>
    <t>КОСГУ</t>
  </si>
  <si>
    <t>КВСР</t>
  </si>
  <si>
    <t>Доп. ФК</t>
  </si>
  <si>
    <t>Доп. ЭК</t>
  </si>
  <si>
    <t>Доп. КР</t>
  </si>
  <si>
    <t>0701</t>
  </si>
  <si>
    <t>4208210</t>
  </si>
  <si>
    <t>611</t>
  </si>
  <si>
    <t>241</t>
  </si>
  <si>
    <t>429</t>
  </si>
  <si>
    <t>000</t>
  </si>
  <si>
    <t>201</t>
  </si>
  <si>
    <t>203</t>
  </si>
  <si>
    <t>221</t>
  </si>
  <si>
    <t>291</t>
  </si>
  <si>
    <t>293</t>
  </si>
  <si>
    <t>294</t>
  </si>
  <si>
    <t>341</t>
  </si>
  <si>
    <t>342</t>
  </si>
  <si>
    <t>720</t>
  </si>
  <si>
    <t>730</t>
  </si>
  <si>
    <t>740</t>
  </si>
  <si>
    <t>300</t>
  </si>
  <si>
    <t>Исполнитель</t>
  </si>
  <si>
    <t>Томотолова Л.Ю.</t>
  </si>
  <si>
    <t>2-64-44</t>
  </si>
  <si>
    <t>212</t>
  </si>
  <si>
    <t>222</t>
  </si>
  <si>
    <t>225</t>
  </si>
  <si>
    <t>226</t>
  </si>
  <si>
    <t>290</t>
  </si>
  <si>
    <t>310</t>
  </si>
  <si>
    <t>340</t>
  </si>
  <si>
    <t>Утверждаю:</t>
  </si>
  <si>
    <t>Начальник Управления образования администрации города Троицка</t>
  </si>
  <si>
    <t>(наименование должности лица, утверждающего документ)</t>
  </si>
  <si>
    <t>Управление образования администрации города Троицка</t>
  </si>
  <si>
    <t>(наименование органа, осуществляющего функции и полномочия учредителя)</t>
  </si>
  <si>
    <t xml:space="preserve">                                         Н.Г.Овчинникова</t>
  </si>
  <si>
    <t>(подпись)</t>
  </si>
  <si>
    <t>(расшифровка подписи)</t>
  </si>
  <si>
    <t>Коды</t>
  </si>
  <si>
    <t>Форма по ОКУД</t>
  </si>
  <si>
    <t>Дата</t>
  </si>
  <si>
    <t xml:space="preserve">Муниципальное учреждение </t>
  </si>
  <si>
    <t>по ОКПО</t>
  </si>
  <si>
    <t>ИНН/КПП</t>
  </si>
  <si>
    <t>Дата представления предыдущих сведений</t>
  </si>
  <si>
    <t>Наименование бюджета</t>
  </si>
  <si>
    <t>Троицкий городской округ</t>
  </si>
  <si>
    <t>по ОКАТО</t>
  </si>
  <si>
    <t>Наименование органа, осуществляющего функции и полномочия учредителя</t>
  </si>
  <si>
    <t>Глава по БК</t>
  </si>
  <si>
    <t>Наименование органа, осуществляющего ведение лицевого счета по иным субсидиям</t>
  </si>
  <si>
    <t>Финансовое управление города Троицка</t>
  </si>
  <si>
    <t>Единица измерения: руб.(с точностью до второго десятичного знака)</t>
  </si>
  <si>
    <t>по ОКЕИ</t>
  </si>
  <si>
    <t>Наименование иностранной валюты</t>
  </si>
  <si>
    <t>по ОКВ</t>
  </si>
  <si>
    <t>Наименование субсидии</t>
  </si>
  <si>
    <t>Код субсидии</t>
  </si>
  <si>
    <t>Код КОСГУ</t>
  </si>
  <si>
    <t>Планируемые</t>
  </si>
  <si>
    <t>код</t>
  </si>
  <si>
    <t>сумма</t>
  </si>
  <si>
    <t>поступления</t>
  </si>
  <si>
    <t>выплаты</t>
  </si>
  <si>
    <t>Субсидия на выполнение муниципального задания</t>
  </si>
  <si>
    <t>100</t>
  </si>
  <si>
    <t>180</t>
  </si>
  <si>
    <t>211</t>
  </si>
  <si>
    <t>213</t>
  </si>
  <si>
    <t>223</t>
  </si>
  <si>
    <t xml:space="preserve">290 </t>
  </si>
  <si>
    <t>Субсидия на иные цели</t>
  </si>
  <si>
    <t>200</t>
  </si>
  <si>
    <t>Доходы от оказания услуг учреждениями, находящимися в ведении органов местного самоуправления городских округов</t>
  </si>
  <si>
    <t>не указан</t>
  </si>
  <si>
    <t>130</t>
  </si>
  <si>
    <t>Всего</t>
  </si>
  <si>
    <t>Руководитель _____________________________________</t>
  </si>
  <si>
    <t xml:space="preserve">                                     (подпись)</t>
  </si>
  <si>
    <t>Главный бухгалтер _________________________________</t>
  </si>
  <si>
    <t>Т.Е. Тартыжева</t>
  </si>
  <si>
    <t>Ответственный
исполнитель ____________</t>
  </si>
  <si>
    <t>Л.Ю.Томотолова 2-64-44</t>
  </si>
  <si>
    <t xml:space="preserve">                          (должность)        </t>
  </si>
  <si>
    <t>(подпись)(расшифровка)(телефон)</t>
  </si>
  <si>
    <t>III. Показатели по поступлениям и выплатам учреждения</t>
  </si>
  <si>
    <t>Наименование показателя</t>
  </si>
  <si>
    <t xml:space="preserve">Код
по бюджетной классификации
</t>
  </si>
  <si>
    <t>В том числе</t>
  </si>
  <si>
    <t>прогнозируемый период</t>
  </si>
  <si>
    <t>операции
по лицевым счетам, открытым
в Финансовом управлении</t>
  </si>
  <si>
    <t xml:space="preserve">операции
по счетам, открытым
в кредитных организациях
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</si>
  <si>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</si>
  <si>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</si>
  <si>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</si>
  <si>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</si>
  <si>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Субсидии на выполнение муниципального задания</t>
  </si>
  <si>
    <t>Целевые субсидии:</t>
  </si>
  <si>
    <t>Наказы избирателей</t>
  </si>
  <si>
    <t>Доплаты младшим воспитателям</t>
  </si>
  <si>
    <t>Доплаты воспитателям</t>
  </si>
  <si>
    <t>ДЦП "Об энергосбережении и повышении энергетической эффективности"</t>
  </si>
  <si>
    <t>ДЦП "Программа по реализации национального проекта "Образование"</t>
  </si>
  <si>
    <t>ДЦП "Развитие дошкольного образования"</t>
  </si>
  <si>
    <t>ДЦП "Развитие дошкольного образования" (Учебно -методическая литература)</t>
  </si>
  <si>
    <t>Бюджетные инвестиции</t>
  </si>
  <si>
    <t>Поступления от оказания учреждением услуг (выполнения работ), 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</si>
  <si>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всего: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</si>
  <si>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</si>
  <si>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</si>
  <si>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</si>
  <si>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210</t>
  </si>
  <si>
    <t>из них:</t>
  </si>
  <si>
    <t>Заработная плата</t>
  </si>
  <si>
    <t>Прочие выплаты</t>
  </si>
  <si>
    <t>212 330</t>
  </si>
  <si>
    <t>Начисления на выплаты по оплате труда</t>
  </si>
  <si>
    <t>Оплата работ, услуг, всего</t>
  </si>
  <si>
    <t>220</t>
  </si>
  <si>
    <t>Услуги связи</t>
  </si>
  <si>
    <t>Транспортные услуги</t>
  </si>
  <si>
    <t>Коммунальные услуги</t>
  </si>
  <si>
    <t xml:space="preserve">Тепловая энергия </t>
  </si>
  <si>
    <t>223 720</t>
  </si>
  <si>
    <t>Тепловая энергия на подогрев ГВС в летний период</t>
  </si>
  <si>
    <t>223 725</t>
  </si>
  <si>
    <t>Электрическая энергия</t>
  </si>
  <si>
    <t>223 730</t>
  </si>
  <si>
    <t>Водоснабжение и водоотведение</t>
  </si>
  <si>
    <t>223 740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</si>
  <si>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</si>
  <si>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</si>
  <si>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</si>
  <si>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</si>
  <si>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</si>
  <si>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</si>
  <si>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Прочие расходы</t>
  </si>
  <si>
    <t>Налог на имущество</t>
  </si>
  <si>
    <t>290 291</t>
  </si>
  <si>
    <t>Плата за загрязнение окружающей среды</t>
  </si>
  <si>
    <t>290 293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</si>
  <si>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</si>
  <si>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</si>
  <si>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</si>
  <si>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</si>
  <si>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</si>
  <si>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Продукты питания</t>
  </si>
  <si>
    <t xml:space="preserve">340 341 </t>
  </si>
  <si>
    <t>Медикаменты, перевязочные средства и прочие лечебные расходы</t>
  </si>
  <si>
    <t>340 342</t>
  </si>
  <si>
    <t>Мягкий инвентарь</t>
  </si>
  <si>
    <t>340 346</t>
  </si>
  <si>
    <t>Поступление финансовых активов, всего</t>
  </si>
  <si>
    <t>Справочно:</t>
  </si>
  <si>
    <t>Объем публичных обязательств, всего</t>
  </si>
  <si>
    <t>Руководитель учреждения</t>
  </si>
  <si>
    <t>Главный бухгалтер учреждения</t>
  </si>
  <si>
    <t>Л.Ю. Томотолова</t>
  </si>
  <si>
    <t>Обеспечение комплексной безопасности муниципальных образовательных учреждений</t>
  </si>
  <si>
    <t>Земельный налог</t>
  </si>
  <si>
    <t>290 294</t>
  </si>
  <si>
    <t>Приложение</t>
  </si>
  <si>
    <t>к Порядку составления и утверждения плана</t>
  </si>
  <si>
    <t>финансово-хозяйственной деятельности</t>
  </si>
  <si>
    <t>муниципальны учреждений</t>
  </si>
  <si>
    <t>города Троицка</t>
  </si>
  <si>
    <t>УТВЕРЖДАЮ</t>
  </si>
  <si>
    <t>Н.Г. Овчинникова</t>
  </si>
  <si>
    <t>"</t>
  </si>
  <si>
    <t xml:space="preserve"> г.</t>
  </si>
  <si>
    <t xml:space="preserve">План </t>
  </si>
  <si>
    <t>на 20</t>
  </si>
  <si>
    <t xml:space="preserve"> год</t>
  </si>
  <si>
    <t>Наименование муниципального учреждения</t>
  </si>
  <si>
    <t>Наименование органа, осуществляющего</t>
  </si>
  <si>
    <t>функции и полномочия учредителя</t>
  </si>
  <si>
    <t>Администрация города Троицка</t>
  </si>
  <si>
    <t>Адрес фактического местонахождения</t>
  </si>
  <si>
    <t>муниципального бюджетного учреждения</t>
  </si>
  <si>
    <t>Единица измерения: руб.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</si>
  <si>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</si>
  <si>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</si>
  <si>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Создание условий для реализации гражданами Российской Федерации гарантированного государством права на получение общедоступного дошкольного образования</t>
  </si>
  <si>
    <t>1.2. Виды деятельности муниципального бюджетного учреждения:</t>
  </si>
  <si>
    <t>ОКВЭД 80.10.1 Дошкольное образование</t>
  </si>
  <si>
    <t>1.3. Перечень услуг (работ), осуществляемых на платной основе:</t>
  </si>
  <si>
    <t>Услуги предоставляются бесплатно</t>
  </si>
  <si>
    <t>II. Показатели финансового состояния учреждения</t>
  </si>
  <si>
    <t>Сумма</t>
  </si>
  <si>
    <t>I. Нефинансовые активы, всего: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</si>
  <si>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</si>
  <si>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</si>
  <si>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</si>
  <si>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</si>
  <si>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</si>
  <si>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</si>
  <si>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</si>
  <si>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</si>
  <si>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</si>
  <si>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муниципального бюджета</t>
  </si>
  <si>
    <t>2.2. Дебиторская задолженность по выданным авансам, полученным за счет средств муниципального бюджета, всего:</t>
  </si>
  <si>
    <t>в том числе по статьям расходов: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</si>
  <si>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</si>
  <si>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</si>
  <si>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</si>
  <si>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</si>
  <si>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</si>
  <si>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</si>
  <si>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</si>
  <si>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</si>
  <si>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</si>
  <si>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</si>
  <si>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</si>
  <si>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</si>
  <si>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</si>
  <si>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</si>
  <si>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</si>
  <si>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</si>
  <si>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</si>
  <si>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</si>
  <si>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</si>
  <si>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</si>
  <si>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</si>
  <si>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</si>
  <si>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</si>
  <si>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муниципального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</si>
  <si>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</si>
  <si>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</si>
  <si>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</si>
  <si>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</si>
  <si>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</si>
  <si>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</si>
  <si>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</si>
  <si>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</si>
  <si>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</si>
  <si>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</si>
  <si>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</si>
  <si>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</si>
  <si>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</si>
  <si>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</si>
  <si>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</si>
  <si>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</si>
  <si>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</si>
  <si>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</si>
  <si>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</si>
  <si>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</si>
  <si>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</si>
  <si>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</si>
  <si>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</si>
  <si>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</si>
  <si>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</si>
  <si>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</si>
  <si>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</si>
  <si>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Развитие и поддержка системы образования в г. Троицке (Обеспечение доступа к сети интернет)</t>
  </si>
  <si>
    <t>062</t>
  </si>
  <si>
    <t>144</t>
  </si>
  <si>
    <t>15</t>
  </si>
  <si>
    <t>Ассигнования 2015  год</t>
  </si>
  <si>
    <t>остаток на 01.01.2015</t>
  </si>
  <si>
    <t>"     " ____________ 2015г.</t>
  </si>
  <si>
    <t>Сведения об операциях с целевыми субсидиями, предоставленными муниципальному учреждению на 2015г.</t>
  </si>
  <si>
    <t>2016 г</t>
  </si>
  <si>
    <t>2017 г.</t>
  </si>
  <si>
    <t>Разрешенный к использованию остаток субсидий прошлых лет на начало 2015г.</t>
  </si>
  <si>
    <t>741</t>
  </si>
  <si>
    <t>750</t>
  </si>
  <si>
    <t>224 741</t>
  </si>
  <si>
    <t>225 750</t>
  </si>
  <si>
    <t>346</t>
  </si>
  <si>
    <t>721</t>
  </si>
  <si>
    <t>224 721</t>
  </si>
  <si>
    <t>МЗ</t>
  </si>
  <si>
    <t>311</t>
  </si>
  <si>
    <t>Муниципальное бюджетное дошкольное образовательное учреждение "Детский  сад № 26"</t>
  </si>
  <si>
    <t>Челябинская область, город Троицк, 10 квартал</t>
  </si>
  <si>
    <t>7418012340/ 742401001</t>
  </si>
  <si>
    <t>МБДОУ "Детский сад № 26"</t>
  </si>
  <si>
    <t>7418012340 / 742401001</t>
  </si>
  <si>
    <t>МБДОУ "Детский сад N26"</t>
  </si>
  <si>
    <t>ЦС</t>
  </si>
  <si>
    <t>0709</t>
  </si>
  <si>
    <t>7952800</t>
  </si>
  <si>
    <t>612</t>
  </si>
  <si>
    <t>7366,49</t>
  </si>
  <si>
    <t>4301,15</t>
  </si>
  <si>
    <t>600</t>
  </si>
  <si>
    <t>561,22</t>
  </si>
  <si>
    <t>0,01</t>
  </si>
  <si>
    <t>607,89</t>
  </si>
  <si>
    <t>1250</t>
  </si>
  <si>
    <t>1347,68</t>
  </si>
  <si>
    <t>794,22</t>
  </si>
  <si>
    <t>3234,69</t>
  </si>
  <si>
    <t>Т.И.Киппер</t>
  </si>
  <si>
    <t>06</t>
  </si>
  <si>
    <t>февраля</t>
  </si>
  <si>
    <t>06.02.2015</t>
  </si>
  <si>
    <t>-6571,58</t>
  </si>
  <si>
    <t>-6307,11</t>
  </si>
  <si>
    <t>6653,8</t>
  </si>
  <si>
    <t>1900</t>
  </si>
  <si>
    <t>от "06 "февраля 2015г.</t>
  </si>
  <si>
    <t>Прочие доходы</t>
  </si>
  <si>
    <t>4903,72</t>
  </si>
  <si>
    <t>-578,83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</si>
</sst>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63">
    <font>
      <sz val="10"/>
      <name val="Arial"/>
      <family val="0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0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 Cyr"/>
      <family val="0"/>
    </font>
    <font>
      <sz val="11"/>
      <name val="Arial"/>
      <family val="0"/>
    </font>
    <font>
      <sz val="9"/>
      <name val="Arial Cyr"/>
      <family val="0"/>
    </font>
    <font>
      <sz val="9"/>
      <name val="Arial"/>
      <family val="0"/>
    </font>
    <font>
      <sz val="10"/>
      <color indexed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2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6" fillId="32" borderId="10" xfId="0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49" fontId="6" fillId="32" borderId="12" xfId="0" applyNumberFormat="1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right" vertical="center" wrapText="1"/>
    </xf>
    <xf numFmtId="49" fontId="5" fillId="32" borderId="13" xfId="0" applyNumberFormat="1" applyFont="1" applyFill="1" applyBorder="1" applyAlignment="1">
      <alignment horizontal="left" vertical="center" wrapText="1"/>
    </xf>
    <xf numFmtId="49" fontId="5" fillId="32" borderId="13" xfId="0" applyNumberFormat="1" applyFont="1" applyFill="1" applyBorder="1" applyAlignment="1">
      <alignment horizontal="center" vertical="center" wrapText="1"/>
    </xf>
    <xf numFmtId="49" fontId="5" fillId="32" borderId="14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/>
    </xf>
    <xf numFmtId="0" fontId="0" fillId="0" borderId="15" xfId="0" applyBorder="1" applyAlignment="1">
      <alignment/>
    </xf>
    <xf numFmtId="0" fontId="7" fillId="0" borderId="16" xfId="0" applyFont="1" applyBorder="1" applyAlignment="1">
      <alignment horizontal="right"/>
    </xf>
    <xf numFmtId="0" fontId="0" fillId="0" borderId="17" xfId="0" applyBorder="1" applyAlignment="1">
      <alignment/>
    </xf>
    <xf numFmtId="0" fontId="7" fillId="0" borderId="18" xfId="0" applyFont="1" applyBorder="1" applyAlignment="1">
      <alignment horizontal="right"/>
    </xf>
    <xf numFmtId="0" fontId="0" fillId="0" borderId="19" xfId="0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18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20" xfId="0" applyFont="1" applyBorder="1" applyAlignment="1">
      <alignment horizontal="right"/>
    </xf>
    <xf numFmtId="0" fontId="0" fillId="0" borderId="21" xfId="0" applyBorder="1" applyAlignment="1">
      <alignment/>
    </xf>
    <xf numFmtId="0" fontId="7" fillId="0" borderId="0" xfId="0" applyFont="1" applyBorder="1" applyAlignment="1">
      <alignment horizontal="right"/>
    </xf>
    <xf numFmtId="49" fontId="1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right" wrapText="1"/>
    </xf>
    <xf numFmtId="0" fontId="16" fillId="0" borderId="10" xfId="0" applyFont="1" applyBorder="1" applyAlignment="1">
      <alignment/>
    </xf>
    <xf numFmtId="4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4" fontId="15" fillId="0" borderId="10" xfId="0" applyNumberFormat="1" applyFont="1" applyFill="1" applyBorder="1" applyAlignment="1">
      <alignment horizontal="right" vertical="center" wrapText="1"/>
    </xf>
    <xf numFmtId="171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0" fontId="15" fillId="0" borderId="10" xfId="0" applyFont="1" applyBorder="1" applyAlignment="1">
      <alignment/>
    </xf>
    <xf numFmtId="171" fontId="15" fillId="0" borderId="10" xfId="60" applyFont="1" applyBorder="1" applyAlignment="1">
      <alignment horizontal="right"/>
    </xf>
    <xf numFmtId="4" fontId="15" fillId="0" borderId="10" xfId="0" applyNumberFormat="1" applyFont="1" applyBorder="1" applyAlignment="1">
      <alignment horizontal="right" wrapText="1"/>
    </xf>
    <xf numFmtId="0" fontId="19" fillId="0" borderId="0" xfId="0" applyFont="1" applyAlignment="1">
      <alignment wrapText="1"/>
    </xf>
    <xf numFmtId="0" fontId="7" fillId="0" borderId="0" xfId="0" applyFont="1" applyAlignment="1">
      <alignment/>
    </xf>
    <xf numFmtId="4" fontId="0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1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wrapText="1"/>
    </xf>
    <xf numFmtId="0" fontId="22" fillId="0" borderId="22" xfId="0" applyFont="1" applyBorder="1" applyAlignment="1">
      <alignment horizontal="left" vertical="top" wrapText="1"/>
    </xf>
    <xf numFmtId="49" fontId="22" fillId="0" borderId="11" xfId="0" applyNumberFormat="1" applyFont="1" applyBorder="1" applyAlignment="1">
      <alignment horizontal="center" vertical="top"/>
    </xf>
    <xf numFmtId="4" fontId="22" fillId="0" borderId="11" xfId="0" applyNumberFormat="1" applyFont="1" applyBorder="1" applyAlignment="1">
      <alignment horizontal="center" vertical="top"/>
    </xf>
    <xf numFmtId="4" fontId="22" fillId="0" borderId="10" xfId="0" applyNumberFormat="1" applyFont="1" applyBorder="1" applyAlignment="1">
      <alignment horizontal="center" vertical="top"/>
    </xf>
    <xf numFmtId="0" fontId="21" fillId="0" borderId="22" xfId="0" applyFont="1" applyBorder="1" applyAlignment="1">
      <alignment horizontal="left" vertical="top" wrapText="1"/>
    </xf>
    <xf numFmtId="49" fontId="21" fillId="0" borderId="11" xfId="0" applyNumberFormat="1" applyFont="1" applyBorder="1" applyAlignment="1">
      <alignment horizontal="center" vertical="top"/>
    </xf>
    <xf numFmtId="4" fontId="21" fillId="0" borderId="11" xfId="0" applyNumberFormat="1" applyFont="1" applyBorder="1" applyAlignment="1">
      <alignment horizontal="center" vertical="top"/>
    </xf>
    <xf numFmtId="4" fontId="22" fillId="0" borderId="0" xfId="0" applyNumberFormat="1" applyFont="1" applyAlignment="1">
      <alignment/>
    </xf>
    <xf numFmtId="0" fontId="23" fillId="0" borderId="11" xfId="0" applyFont="1" applyBorder="1" applyAlignment="1">
      <alignment horizontal="center" wrapText="1"/>
    </xf>
    <xf numFmtId="0" fontId="23" fillId="0" borderId="22" xfId="0" applyFont="1" applyBorder="1" applyAlignment="1">
      <alignment horizontal="left" vertical="top" wrapText="1"/>
    </xf>
    <xf numFmtId="49" fontId="23" fillId="0" borderId="11" xfId="0" applyNumberFormat="1" applyFont="1" applyBorder="1" applyAlignment="1">
      <alignment horizontal="center" vertical="top"/>
    </xf>
    <xf numFmtId="4" fontId="23" fillId="0" borderId="11" xfId="0" applyNumberFormat="1" applyFont="1" applyBorder="1" applyAlignment="1">
      <alignment horizontal="center" vertical="top"/>
    </xf>
    <xf numFmtId="4" fontId="23" fillId="0" borderId="10" xfId="0" applyNumberFormat="1" applyFont="1" applyBorder="1" applyAlignment="1">
      <alignment horizontal="center" vertical="top"/>
    </xf>
    <xf numFmtId="4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22" fillId="0" borderId="23" xfId="0" applyFont="1" applyBorder="1" applyAlignment="1">
      <alignment horizontal="center" wrapText="1"/>
    </xf>
    <xf numFmtId="49" fontId="22" fillId="0" borderId="23" xfId="0" applyNumberFormat="1" applyFont="1" applyBorder="1" applyAlignment="1">
      <alignment horizontal="center" vertical="top"/>
    </xf>
    <xf numFmtId="4" fontId="22" fillId="0" borderId="23" xfId="0" applyNumberFormat="1" applyFont="1" applyBorder="1" applyAlignment="1">
      <alignment horizontal="center" vertical="top"/>
    </xf>
    <xf numFmtId="0" fontId="21" fillId="0" borderId="11" xfId="0" applyFont="1" applyBorder="1" applyAlignment="1">
      <alignment horizontal="center" wrapText="1"/>
    </xf>
    <xf numFmtId="49" fontId="21" fillId="0" borderId="11" xfId="0" applyNumberFormat="1" applyFont="1" applyBorder="1" applyAlignment="1">
      <alignment horizontal="center" vertical="top" wrapText="1"/>
    </xf>
    <xf numFmtId="4" fontId="21" fillId="0" borderId="11" xfId="0" applyNumberFormat="1" applyFont="1" applyBorder="1" applyAlignment="1">
      <alignment horizontal="center" vertical="top" wrapText="1"/>
    </xf>
    <xf numFmtId="0" fontId="22" fillId="0" borderId="24" xfId="0" applyFont="1" applyBorder="1" applyAlignment="1">
      <alignment/>
    </xf>
    <xf numFmtId="0" fontId="22" fillId="0" borderId="24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4" fillId="0" borderId="25" xfId="0" applyFont="1" applyBorder="1" applyAlignment="1">
      <alignment horizontal="center" vertical="top"/>
    </xf>
    <xf numFmtId="0" fontId="24" fillId="0" borderId="25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top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24" fillId="0" borderId="0" xfId="0" applyNumberFormat="1" applyFont="1" applyBorder="1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49" fontId="22" fillId="0" borderId="0" xfId="0" applyNumberFormat="1" applyFont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vertical="top"/>
    </xf>
    <xf numFmtId="49" fontId="22" fillId="0" borderId="0" xfId="0" applyNumberFormat="1" applyFont="1" applyFill="1" applyBorder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 vertical="top"/>
    </xf>
    <xf numFmtId="0" fontId="22" fillId="0" borderId="0" xfId="0" applyFont="1" applyFill="1" applyAlignment="1">
      <alignment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49" fontId="22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wrapText="1"/>
    </xf>
    <xf numFmtId="0" fontId="22" fillId="0" borderId="0" xfId="0" applyFont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Border="1" applyAlignment="1">
      <alignment wrapText="1"/>
    </xf>
    <xf numFmtId="49" fontId="22" fillId="0" borderId="0" xfId="0" applyNumberFormat="1" applyFont="1" applyFill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justify"/>
    </xf>
    <xf numFmtId="0" fontId="21" fillId="0" borderId="11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26" xfId="0" applyFont="1" applyBorder="1" applyAlignment="1">
      <alignment horizontal="left" wrapText="1" indent="2"/>
    </xf>
    <xf numFmtId="0" fontId="22" fillId="0" borderId="23" xfId="0" applyFont="1" applyBorder="1" applyAlignment="1">
      <alignment horizontal="left"/>
    </xf>
    <xf numFmtId="0" fontId="22" fillId="0" borderId="26" xfId="0" applyFont="1" applyBorder="1" applyAlignment="1">
      <alignment horizontal="left" wrapText="1" indent="4"/>
    </xf>
    <xf numFmtId="0" fontId="22" fillId="0" borderId="26" xfId="0" applyFont="1" applyBorder="1" applyAlignment="1">
      <alignment horizontal="left" wrapText="1" indent="3"/>
    </xf>
    <xf numFmtId="0" fontId="22" fillId="0" borderId="26" xfId="0" applyFont="1" applyBorder="1" applyAlignment="1">
      <alignment horizontal="left" wrapText="1"/>
    </xf>
    <xf numFmtId="4" fontId="22" fillId="32" borderId="11" xfId="0" applyNumberFormat="1" applyFont="1" applyFill="1" applyBorder="1" applyAlignment="1">
      <alignment horizontal="center" vertical="top"/>
    </xf>
    <xf numFmtId="0" fontId="22" fillId="32" borderId="22" xfId="0" applyFont="1" applyFill="1" applyBorder="1" applyAlignment="1">
      <alignment horizontal="left" vertical="top" wrapText="1"/>
    </xf>
    <xf numFmtId="49" fontId="22" fillId="32" borderId="11" xfId="0" applyNumberFormat="1" applyFont="1" applyFill="1" applyBorder="1" applyAlignment="1">
      <alignment horizontal="center" vertical="top"/>
    </xf>
    <xf numFmtId="49" fontId="27" fillId="0" borderId="10" xfId="0" applyNumberFormat="1" applyFont="1" applyBorder="1" applyAlignment="1">
      <alignment horizontal="left" wrapText="1"/>
    </xf>
    <xf numFmtId="0" fontId="22" fillId="0" borderId="27" xfId="0" applyFont="1" applyBorder="1" applyAlignment="1">
      <alignment/>
    </xf>
    <xf numFmtId="0" fontId="22" fillId="0" borderId="26" xfId="0" applyFont="1" applyBorder="1" applyAlignment="1">
      <alignment/>
    </xf>
    <xf numFmtId="0" fontId="0" fillId="32" borderId="0" xfId="0" applyFill="1" applyAlignment="1">
      <alignment/>
    </xf>
    <xf numFmtId="4" fontId="20" fillId="32" borderId="0" xfId="0" applyNumberFormat="1" applyFont="1" applyFill="1" applyAlignment="1">
      <alignment/>
    </xf>
    <xf numFmtId="0" fontId="5" fillId="3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9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49" fontId="5" fillId="32" borderId="12" xfId="0" applyNumberFormat="1" applyFont="1" applyFill="1" applyBorder="1" applyAlignment="1">
      <alignment horizontal="left" vertical="center" wrapText="1"/>
    </xf>
    <xf numFmtId="4" fontId="15" fillId="32" borderId="10" xfId="0" applyNumberFormat="1" applyFont="1" applyFill="1" applyBorder="1" applyAlignment="1">
      <alignment horizontal="right" wrapText="1"/>
    </xf>
    <xf numFmtId="0" fontId="15" fillId="32" borderId="10" xfId="0" applyFont="1" applyFill="1" applyBorder="1" applyAlignment="1">
      <alignment horizontal="right"/>
    </xf>
    <xf numFmtId="4" fontId="15" fillId="32" borderId="10" xfId="0" applyNumberFormat="1" applyFont="1" applyFill="1" applyBorder="1" applyAlignment="1">
      <alignment/>
    </xf>
    <xf numFmtId="49" fontId="5" fillId="32" borderId="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right" wrapText="1"/>
    </xf>
    <xf numFmtId="4" fontId="14" fillId="0" borderId="10" xfId="0" applyNumberFormat="1" applyFont="1" applyBorder="1" applyAlignment="1">
      <alignment horizontal="right" wrapText="1"/>
    </xf>
    <xf numFmtId="2" fontId="6" fillId="32" borderId="22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wrapText="1"/>
    </xf>
    <xf numFmtId="4" fontId="28" fillId="0" borderId="0" xfId="0" applyNumberFormat="1" applyFont="1" applyAlignment="1">
      <alignment/>
    </xf>
    <xf numFmtId="4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6" fillId="32" borderId="28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/>
    </xf>
    <xf numFmtId="0" fontId="22" fillId="0" borderId="0" xfId="0" applyFont="1" applyAlignment="1">
      <alignment horizontal="center"/>
    </xf>
    <xf numFmtId="0" fontId="22" fillId="0" borderId="24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 vertical="top" wrapText="1"/>
    </xf>
    <xf numFmtId="0" fontId="22" fillId="0" borderId="2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49" fontId="25" fillId="0" borderId="24" xfId="0" applyNumberFormat="1" applyFont="1" applyFill="1" applyBorder="1" applyAlignment="1">
      <alignment horizontal="left"/>
    </xf>
    <xf numFmtId="49" fontId="21" fillId="0" borderId="24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49" fontId="21" fillId="0" borderId="24" xfId="0" applyNumberFormat="1" applyFont="1" applyFill="1" applyBorder="1" applyAlignment="1">
      <alignment horizontal="left"/>
    </xf>
    <xf numFmtId="49" fontId="22" fillId="0" borderId="24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49" fontId="22" fillId="0" borderId="24" xfId="0" applyNumberFormat="1" applyFont="1" applyFill="1" applyBorder="1" applyAlignment="1">
      <alignment horizontal="left"/>
    </xf>
    <xf numFmtId="0" fontId="22" fillId="0" borderId="0" xfId="0" applyFont="1" applyFill="1" applyAlignment="1">
      <alignment horizontal="left" vertical="top" wrapText="1"/>
    </xf>
    <xf numFmtId="0" fontId="22" fillId="0" borderId="2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6" fillId="0" borderId="0" xfId="0" applyFont="1" applyFill="1" applyAlignment="1">
      <alignment horizontal="left" vertical="top" wrapText="1"/>
    </xf>
    <xf numFmtId="49" fontId="6" fillId="32" borderId="29" xfId="0" applyNumberFormat="1" applyFont="1" applyFill="1" applyBorder="1" applyAlignment="1">
      <alignment horizontal="center" vertical="center" wrapText="1"/>
    </xf>
    <xf numFmtId="49" fontId="6" fillId="32" borderId="22" xfId="0" applyNumberFormat="1" applyFont="1" applyFill="1" applyBorder="1" applyAlignment="1">
      <alignment horizontal="center" vertical="center" wrapText="1"/>
    </xf>
    <xf numFmtId="49" fontId="6" fillId="32" borderId="2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8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49" fontId="11" fillId="0" borderId="10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8" fillId="0" borderId="24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22" fillId="0" borderId="22" xfId="0" applyFont="1" applyBorder="1" applyAlignment="1">
      <alignment horizontal="left" vertical="top" wrapText="1"/>
    </xf>
    <xf numFmtId="0" fontId="22" fillId="0" borderId="28" xfId="0" applyFont="1" applyBorder="1" applyAlignment="1">
      <alignment horizontal="left" vertical="top" wrapText="1"/>
    </xf>
    <xf numFmtId="4" fontId="22" fillId="0" borderId="11" xfId="0" applyNumberFormat="1" applyFont="1" applyFill="1" applyBorder="1" applyAlignment="1">
      <alignment horizontal="center" vertical="top"/>
    </xf>
    <xf numFmtId="4" fontId="22" fillId="0" borderId="22" xfId="0" applyNumberFormat="1" applyFont="1" applyFill="1" applyBorder="1" applyAlignment="1">
      <alignment horizontal="center" vertical="top"/>
    </xf>
    <xf numFmtId="4" fontId="22" fillId="0" borderId="28" xfId="0" applyNumberFormat="1" applyFont="1" applyFill="1" applyBorder="1" applyAlignment="1">
      <alignment horizontal="center" vertical="top"/>
    </xf>
    <xf numFmtId="0" fontId="22" fillId="0" borderId="24" xfId="0" applyFont="1" applyBorder="1" applyAlignment="1">
      <alignment horizontal="left" vertical="top" wrapText="1" indent="2"/>
    </xf>
    <xf numFmtId="0" fontId="22" fillId="0" borderId="31" xfId="0" applyFont="1" applyBorder="1" applyAlignment="1">
      <alignment horizontal="left" vertical="top" wrapText="1" indent="2"/>
    </xf>
    <xf numFmtId="4" fontId="22" fillId="0" borderId="23" xfId="0" applyNumberFormat="1" applyFont="1" applyFill="1" applyBorder="1" applyAlignment="1">
      <alignment horizontal="center" vertical="top"/>
    </xf>
    <xf numFmtId="4" fontId="22" fillId="0" borderId="25" xfId="0" applyNumberFormat="1" applyFont="1" applyFill="1" applyBorder="1" applyAlignment="1">
      <alignment horizontal="center" vertical="top"/>
    </xf>
    <xf numFmtId="4" fontId="22" fillId="0" borderId="32" xfId="0" applyNumberFormat="1" applyFont="1" applyFill="1" applyBorder="1" applyAlignment="1">
      <alignment horizontal="center" vertical="top"/>
    </xf>
    <xf numFmtId="0" fontId="21" fillId="0" borderId="22" xfId="0" applyFont="1" applyBorder="1" applyAlignment="1">
      <alignment horizontal="left" vertical="top" wrapText="1"/>
    </xf>
    <xf numFmtId="0" fontId="21" fillId="0" borderId="28" xfId="0" applyFont="1" applyBorder="1" applyAlignment="1">
      <alignment horizontal="left" vertical="top" wrapText="1"/>
    </xf>
    <xf numFmtId="4" fontId="21" fillId="0" borderId="11" xfId="0" applyNumberFormat="1" applyFont="1" applyFill="1" applyBorder="1" applyAlignment="1">
      <alignment horizontal="center" vertical="top"/>
    </xf>
    <xf numFmtId="4" fontId="21" fillId="0" borderId="22" xfId="0" applyNumberFormat="1" applyFont="1" applyFill="1" applyBorder="1" applyAlignment="1">
      <alignment horizontal="center" vertical="top"/>
    </xf>
    <xf numFmtId="4" fontId="21" fillId="0" borderId="28" xfId="0" applyNumberFormat="1" applyFont="1" applyFill="1" applyBorder="1" applyAlignment="1">
      <alignment horizontal="center" vertical="top"/>
    </xf>
    <xf numFmtId="0" fontId="22" fillId="0" borderId="24" xfId="0" applyFont="1" applyBorder="1" applyAlignment="1">
      <alignment horizontal="left" vertical="top" wrapText="1"/>
    </xf>
    <xf numFmtId="0" fontId="22" fillId="0" borderId="31" xfId="0" applyFont="1" applyBorder="1" applyAlignment="1">
      <alignment horizontal="left" vertical="top" wrapText="1"/>
    </xf>
    <xf numFmtId="0" fontId="22" fillId="0" borderId="25" xfId="0" applyFont="1" applyBorder="1" applyAlignment="1">
      <alignment horizontal="left" vertical="top" wrapText="1"/>
    </xf>
    <xf numFmtId="0" fontId="22" fillId="0" borderId="32" xfId="0" applyFont="1" applyBorder="1" applyAlignment="1">
      <alignment horizontal="left" vertical="top" wrapText="1"/>
    </xf>
    <xf numFmtId="0" fontId="21" fillId="3" borderId="0" xfId="0" applyFont="1" applyFill="1" applyAlignment="1">
      <alignment horizontal="center" wrapText="1"/>
    </xf>
    <xf numFmtId="0" fontId="22" fillId="0" borderId="1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4" fontId="21" fillId="0" borderId="23" xfId="0" applyNumberFormat="1" applyFont="1" applyFill="1" applyBorder="1" applyAlignment="1">
      <alignment horizontal="center" vertical="top"/>
    </xf>
    <xf numFmtId="4" fontId="21" fillId="0" borderId="25" xfId="0" applyNumberFormat="1" applyFont="1" applyFill="1" applyBorder="1" applyAlignment="1">
      <alignment horizontal="center" vertical="top"/>
    </xf>
    <xf numFmtId="4" fontId="21" fillId="0" borderId="32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5" fillId="3" borderId="10" xfId="0" applyFont="1" applyFill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24" fillId="0" borderId="25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DD42"/>
  <sheetViews>
    <sheetView view="pageBreakPreview" zoomScale="60" zoomScalePageLayoutView="0" workbookViewId="0" topLeftCell="A3">
      <selection activeCell="ET26" sqref="ET26"/>
    </sheetView>
  </sheetViews>
  <sheetFormatPr defaultColWidth="0.85546875" defaultRowHeight="12.75"/>
  <cols>
    <col min="1" max="16384" width="0.85546875" style="48" customWidth="1"/>
  </cols>
  <sheetData>
    <row r="1" s="84" customFormat="1" ht="11.25" customHeight="1">
      <c r="BM1" s="84" t="s">
        <v>168</v>
      </c>
    </row>
    <row r="2" s="84" customFormat="1" ht="11.25" customHeight="1">
      <c r="BM2" s="89" t="s">
        <v>169</v>
      </c>
    </row>
    <row r="3" s="84" customFormat="1" ht="11.25" customHeight="1">
      <c r="BM3" s="84" t="s">
        <v>170</v>
      </c>
    </row>
    <row r="4" s="84" customFormat="1" ht="11.25" customHeight="1">
      <c r="BM4" s="89" t="s">
        <v>171</v>
      </c>
    </row>
    <row r="5" spans="65:69" s="84" customFormat="1" ht="11.25" customHeight="1">
      <c r="BM5" s="84" t="s">
        <v>172</v>
      </c>
      <c r="BQ5" s="89"/>
    </row>
    <row r="6" s="84" customFormat="1" ht="11.25" customHeight="1">
      <c r="BM6" s="89"/>
    </row>
    <row r="7" spans="57:108" ht="15">
      <c r="BE7" s="150" t="s">
        <v>173</v>
      </c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</row>
    <row r="8" spans="57:108" ht="34.5" customHeight="1">
      <c r="BE8" s="151" t="s">
        <v>38</v>
      </c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</row>
    <row r="9" spans="57:108" s="84" customFormat="1" ht="12">
      <c r="BE9" s="152" t="s">
        <v>39</v>
      </c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</row>
    <row r="10" spans="57:108" ht="15"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CA10" s="153" t="s">
        <v>174</v>
      </c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</row>
    <row r="11" spans="57:108" s="84" customFormat="1" ht="12">
      <c r="BE11" s="149" t="s">
        <v>43</v>
      </c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CA11" s="149" t="s">
        <v>44</v>
      </c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</row>
    <row r="12" spans="65:99" ht="15">
      <c r="BM12" s="90" t="s">
        <v>175</v>
      </c>
      <c r="BN12" s="159"/>
      <c r="BO12" s="159"/>
      <c r="BP12" s="159"/>
      <c r="BQ12" s="159"/>
      <c r="BR12" s="48" t="s">
        <v>175</v>
      </c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60">
        <v>20</v>
      </c>
      <c r="CN12" s="160"/>
      <c r="CO12" s="160"/>
      <c r="CP12" s="160"/>
      <c r="CQ12" s="161" t="s">
        <v>263</v>
      </c>
      <c r="CR12" s="161"/>
      <c r="CS12" s="161"/>
      <c r="CT12" s="161"/>
      <c r="CU12" s="48" t="s">
        <v>176</v>
      </c>
    </row>
    <row r="13" ht="15">
      <c r="CY13" s="92"/>
    </row>
    <row r="14" spans="1:108" ht="16.5">
      <c r="A14" s="154" t="s">
        <v>177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</row>
    <row r="15" spans="1:108" ht="16.5">
      <c r="A15" s="154" t="s">
        <v>170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</row>
    <row r="16" spans="36:58" s="93" customFormat="1" ht="16.5">
      <c r="AJ16" s="94"/>
      <c r="AM16" s="94"/>
      <c r="AV16" s="95"/>
      <c r="AW16" s="95"/>
      <c r="AX16" s="95"/>
      <c r="BA16" s="95" t="s">
        <v>178</v>
      </c>
      <c r="BB16" s="155" t="s">
        <v>263</v>
      </c>
      <c r="BC16" s="155"/>
      <c r="BD16" s="155"/>
      <c r="BE16" s="155"/>
      <c r="BF16" s="93" t="s">
        <v>179</v>
      </c>
    </row>
    <row r="17" ht="4.5" customHeight="1"/>
    <row r="18" spans="87:108" ht="17.25" customHeight="1">
      <c r="CI18" s="96"/>
      <c r="CJ18" s="96"/>
      <c r="CK18" s="96"/>
      <c r="CL18" s="96"/>
      <c r="CM18" s="96"/>
      <c r="CN18" s="96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</row>
    <row r="19" spans="87:108" ht="15" customHeight="1">
      <c r="CI19" s="96"/>
      <c r="CJ19" s="96"/>
      <c r="CK19" s="96"/>
      <c r="CL19" s="96"/>
      <c r="CM19" s="91"/>
      <c r="CN19" s="96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</row>
    <row r="20" spans="36:108" ht="15" customHeight="1">
      <c r="AJ20" s="50"/>
      <c r="AK20" s="99" t="s">
        <v>175</v>
      </c>
      <c r="AL20" s="156" t="s">
        <v>301</v>
      </c>
      <c r="AM20" s="156"/>
      <c r="AN20" s="156"/>
      <c r="AO20" s="156"/>
      <c r="AP20" s="50" t="s">
        <v>175</v>
      </c>
      <c r="AQ20" s="50"/>
      <c r="AR20" s="50"/>
      <c r="AS20" s="156" t="s">
        <v>302</v>
      </c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7">
        <v>20</v>
      </c>
      <c r="BL20" s="157"/>
      <c r="BM20" s="157"/>
      <c r="BN20" s="157"/>
      <c r="BO20" s="158" t="s">
        <v>263</v>
      </c>
      <c r="BP20" s="158"/>
      <c r="BQ20" s="158"/>
      <c r="BR20" s="158"/>
      <c r="BS20" s="50" t="s">
        <v>176</v>
      </c>
      <c r="BT20" s="50"/>
      <c r="BU20" s="50"/>
      <c r="BY20" s="100"/>
      <c r="CI20" s="96"/>
      <c r="CJ20" s="96"/>
      <c r="CK20" s="96"/>
      <c r="CL20" s="96"/>
      <c r="CM20" s="91"/>
      <c r="CN20" s="96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</row>
    <row r="21" spans="77:108" ht="15" customHeight="1">
      <c r="BY21" s="100"/>
      <c r="BZ21" s="100"/>
      <c r="CI21" s="96"/>
      <c r="CJ21" s="96"/>
      <c r="CK21" s="96"/>
      <c r="CL21" s="96"/>
      <c r="CM21" s="91"/>
      <c r="CN21" s="96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</row>
    <row r="22" spans="77:108" ht="15" customHeight="1">
      <c r="BY22" s="100"/>
      <c r="BZ22" s="100"/>
      <c r="CI22" s="96"/>
      <c r="CJ22" s="96"/>
      <c r="CK22" s="96"/>
      <c r="CL22" s="96"/>
      <c r="CM22" s="91"/>
      <c r="CN22" s="96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</row>
    <row r="23" spans="1:108" ht="47.25" customHeight="1">
      <c r="A23" s="49" t="s">
        <v>180</v>
      </c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51" t="s">
        <v>280</v>
      </c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1"/>
      <c r="CT23" s="151"/>
      <c r="CU23" s="151"/>
      <c r="CV23" s="151"/>
      <c r="CW23" s="151"/>
      <c r="CX23" s="151"/>
      <c r="CY23" s="151"/>
      <c r="CZ23" s="151"/>
      <c r="DA23" s="151"/>
      <c r="DB23" s="151"/>
      <c r="DC23" s="151"/>
      <c r="DD23" s="151"/>
    </row>
    <row r="24" spans="1:108" s="103" customFormat="1" ht="17.25" customHeight="1">
      <c r="A24" s="102"/>
      <c r="CI24" s="104"/>
      <c r="CJ24" s="104"/>
      <c r="CK24" s="104"/>
      <c r="CL24" s="104"/>
      <c r="CM24" s="105"/>
      <c r="CN24" s="104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</row>
    <row r="25" spans="1:108" ht="15">
      <c r="A25" s="49" t="s">
        <v>181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</row>
    <row r="26" spans="1:108" ht="15">
      <c r="A26" s="49" t="s">
        <v>182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9"/>
      <c r="AT26" s="109"/>
      <c r="AU26" s="151" t="s">
        <v>183</v>
      </c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</row>
    <row r="27" spans="1:100" ht="15">
      <c r="A27" s="49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10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11"/>
      <c r="CP27" s="111"/>
      <c r="CQ27" s="111"/>
      <c r="CR27" s="111"/>
      <c r="CS27" s="111"/>
      <c r="CT27" s="111"/>
      <c r="CU27" s="111"/>
      <c r="CV27" s="111"/>
    </row>
    <row r="28" spans="1:108" ht="15">
      <c r="A28" s="49" t="s">
        <v>184</v>
      </c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</row>
    <row r="29" spans="1:108" ht="17.25" customHeight="1">
      <c r="A29" s="49" t="s">
        <v>185</v>
      </c>
      <c r="AS29" s="101"/>
      <c r="AT29" s="101"/>
      <c r="AU29" s="101"/>
      <c r="AV29" s="151" t="s">
        <v>281</v>
      </c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</row>
    <row r="30" ht="15" customHeight="1"/>
    <row r="31" spans="1:108" ht="15" customHeight="1">
      <c r="A31" s="48" t="s">
        <v>50</v>
      </c>
      <c r="AU31" s="163" t="s">
        <v>282</v>
      </c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3"/>
      <c r="CU31" s="163"/>
      <c r="CV31" s="163"/>
      <c r="CW31" s="163"/>
      <c r="CX31" s="163"/>
      <c r="CY31" s="163"/>
      <c r="CZ31" s="163"/>
      <c r="DA31" s="163"/>
      <c r="DB31" s="163"/>
      <c r="DC31" s="163"/>
      <c r="DD31" s="163"/>
    </row>
    <row r="32" ht="15" customHeight="1"/>
    <row r="33" ht="15" customHeight="1">
      <c r="A33" s="48" t="s">
        <v>186</v>
      </c>
    </row>
    <row r="34" ht="15" customHeight="1"/>
    <row r="35" spans="1:108" s="50" customFormat="1" ht="14.25">
      <c r="A35" s="164" t="s">
        <v>187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</row>
    <row r="36" spans="1:108" s="50" customFormat="1" ht="14.25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</row>
    <row r="37" spans="1:108" ht="15" customHeight="1">
      <c r="A37" s="113" t="s">
        <v>188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</row>
    <row r="38" spans="1:108" ht="30" customHeight="1">
      <c r="A38" s="165" t="s">
        <v>189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5"/>
      <c r="CL38" s="165"/>
      <c r="CM38" s="165"/>
      <c r="CN38" s="165"/>
      <c r="CO38" s="165"/>
      <c r="CP38" s="165"/>
      <c r="CQ38" s="165"/>
      <c r="CR38" s="165"/>
      <c r="CS38" s="165"/>
      <c r="CT38" s="165"/>
      <c r="CU38" s="165"/>
      <c r="CV38" s="165"/>
      <c r="CW38" s="165"/>
      <c r="CX38" s="165"/>
      <c r="CY38" s="165"/>
      <c r="CZ38" s="165"/>
      <c r="DA38" s="165"/>
      <c r="DB38" s="165"/>
      <c r="DC38" s="165"/>
      <c r="DD38" s="165"/>
    </row>
    <row r="39" spans="1:108" ht="15" customHeight="1">
      <c r="A39" s="113" t="s">
        <v>190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</row>
    <row r="40" spans="1:108" ht="30" customHeight="1">
      <c r="A40" s="162" t="s">
        <v>191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</row>
    <row r="41" spans="1:108" ht="15">
      <c r="A41" s="113" t="s">
        <v>192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</row>
    <row r="42" spans="1:108" ht="30" customHeight="1">
      <c r="A42" s="162" t="s">
        <v>193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</row>
    <row r="43" ht="3" customHeight="1"/>
  </sheetData>
  <sheetProtection/>
  <mergeCells count="26">
    <mergeCell ref="A38:DD38"/>
    <mergeCell ref="A40:DD40"/>
    <mergeCell ref="BN12:BQ12"/>
    <mergeCell ref="BU12:CL12"/>
    <mergeCell ref="CM12:CP12"/>
    <mergeCell ref="CQ12:CT12"/>
    <mergeCell ref="AW23:DD23"/>
    <mergeCell ref="A42:DD42"/>
    <mergeCell ref="AU26:DD26"/>
    <mergeCell ref="AV29:DD29"/>
    <mergeCell ref="AU31:DD31"/>
    <mergeCell ref="A35:DD35"/>
    <mergeCell ref="A14:DD14"/>
    <mergeCell ref="A15:DD15"/>
    <mergeCell ref="BB16:BE16"/>
    <mergeCell ref="AL20:AO20"/>
    <mergeCell ref="AS20:BJ20"/>
    <mergeCell ref="BK20:BN20"/>
    <mergeCell ref="BO20:BR20"/>
    <mergeCell ref="BE11:BX11"/>
    <mergeCell ref="CA11:DD11"/>
    <mergeCell ref="BE7:DD7"/>
    <mergeCell ref="BE8:DD8"/>
    <mergeCell ref="BE9:DD9"/>
    <mergeCell ref="BE10:BX10"/>
    <mergeCell ref="CA10:DD10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4:O44"/>
  <sheetViews>
    <sheetView showGridLines="0" zoomScalePageLayoutView="0" workbookViewId="0" topLeftCell="C12">
      <selection activeCell="O15" sqref="O15"/>
    </sheetView>
  </sheetViews>
  <sheetFormatPr defaultColWidth="9.140625" defaultRowHeight="12.75" customHeight="1" outlineLevelRow="1"/>
  <cols>
    <col min="1" max="1" width="26.00390625" style="0" customWidth="1"/>
    <col min="2" max="9" width="6.7109375" style="0" customWidth="1"/>
    <col min="10" max="10" width="15.421875" style="0" customWidth="1"/>
    <col min="11" max="11" width="13.421875" style="0" customWidth="1"/>
    <col min="12" max="12" width="15.421875" style="0" customWidth="1"/>
    <col min="13" max="13" width="10.00390625" style="0" customWidth="1"/>
    <col min="14" max="14" width="15.421875" style="0" customWidth="1"/>
    <col min="15" max="15" width="14.7109375" style="0" customWidth="1"/>
  </cols>
  <sheetData>
    <row r="1" s="1" customFormat="1" ht="15" customHeight="1"/>
    <row r="2" s="1" customFormat="1" ht="12.75" customHeight="1"/>
    <row r="4" ht="12.75" customHeight="1">
      <c r="L4" s="31"/>
    </row>
    <row r="5" spans="10:14" ht="12.75" customHeight="1">
      <c r="J5" s="145">
        <f>J7+J40</f>
        <v>7245206.060000001</v>
      </c>
      <c r="L5" s="145">
        <f>L7+L40</f>
        <v>7245206.060000001</v>
      </c>
      <c r="M5" s="146"/>
      <c r="N5" s="145">
        <f>N7+N40</f>
        <v>7265269.41</v>
      </c>
    </row>
    <row r="6" spans="1:14" ht="29.25" customHeight="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4" t="s">
        <v>8</v>
      </c>
      <c r="J6" s="3" t="s">
        <v>264</v>
      </c>
      <c r="K6" s="4" t="s">
        <v>303</v>
      </c>
      <c r="L6" s="3" t="s">
        <v>264</v>
      </c>
      <c r="M6" s="4" t="s">
        <v>265</v>
      </c>
      <c r="N6" s="3" t="s">
        <v>264</v>
      </c>
    </row>
    <row r="7" spans="1:15" s="2" customFormat="1" ht="12.75">
      <c r="A7" s="5" t="s">
        <v>285</v>
      </c>
      <c r="B7" s="166" t="s">
        <v>278</v>
      </c>
      <c r="C7" s="167"/>
      <c r="D7" s="167"/>
      <c r="E7" s="167"/>
      <c r="F7" s="167"/>
      <c r="G7" s="167"/>
      <c r="H7" s="167"/>
      <c r="I7" s="168"/>
      <c r="J7" s="6">
        <f>J8+J17+J19+J20+J21+J22+J24+J25+J27+J29+J30+J33+J35+J36+J37+J38+J31+J32+J26+J28+J23</f>
        <v>7239206.060000001</v>
      </c>
      <c r="K7" s="148"/>
      <c r="L7" s="6">
        <f>L8+L17+L19+L20+L21+L22+L24+L25+L27+L29+L30+L33+L35+L36+L37+L38+L31+L32+L26+L28+L23</f>
        <v>7239206.060000001</v>
      </c>
      <c r="M7" s="142">
        <f>M9+M19+M20+M21+M24+M27+M30+M38+M11+M12+M29+M32+M37+M14+M28+M13+M31+M18</f>
        <v>20063.35</v>
      </c>
      <c r="N7" s="6">
        <f>N8+N17+N19+N20+N21+N22+N24+N25+N27+N29+N30+N33+N35+N36+N37+N38+N31+N32+N26+N28+N23</f>
        <v>7259269.41</v>
      </c>
      <c r="O7" s="47">
        <f>L7+M7</f>
        <v>7259269.410000001</v>
      </c>
    </row>
    <row r="8" spans="1:15" s="2" customFormat="1" ht="25.5" outlineLevel="1">
      <c r="A8" s="135" t="s">
        <v>285</v>
      </c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8" t="s">
        <v>14</v>
      </c>
      <c r="H8" s="8" t="s">
        <v>14</v>
      </c>
      <c r="I8" s="9" t="s">
        <v>14</v>
      </c>
      <c r="J8" s="10">
        <f>J9+J10+J11+J12+J13+J14+J15</f>
        <v>133199.81</v>
      </c>
      <c r="K8" s="139"/>
      <c r="L8" s="10">
        <f>L9+L10+L11+L12+L13+L14+L15</f>
        <v>133431.95</v>
      </c>
      <c r="M8" s="139"/>
      <c r="N8" s="10">
        <f>N9+N10+N11+N12+N13+N14+N15</f>
        <v>134039.84</v>
      </c>
      <c r="O8" s="11"/>
    </row>
    <row r="9" spans="1:14" s="2" customFormat="1" ht="12.75" outlineLevel="1">
      <c r="A9" s="7"/>
      <c r="B9" s="8"/>
      <c r="C9" s="8"/>
      <c r="D9" s="8"/>
      <c r="E9" s="8"/>
      <c r="F9" s="8"/>
      <c r="G9" s="8"/>
      <c r="H9" s="8" t="s">
        <v>30</v>
      </c>
      <c r="I9" s="9"/>
      <c r="J9" s="10"/>
      <c r="K9" s="139" t="s">
        <v>311</v>
      </c>
      <c r="L9" s="10">
        <f>J9-K9</f>
        <v>578.83</v>
      </c>
      <c r="M9" s="139"/>
      <c r="N9" s="10">
        <f>L9</f>
        <v>578.83</v>
      </c>
    </row>
    <row r="10" spans="1:14" s="2" customFormat="1" ht="12.75" outlineLevel="1">
      <c r="A10" s="7"/>
      <c r="B10" s="8"/>
      <c r="C10" s="8"/>
      <c r="D10" s="8"/>
      <c r="E10" s="8"/>
      <c r="F10" s="8"/>
      <c r="G10" s="8"/>
      <c r="H10" s="8" t="s">
        <v>31</v>
      </c>
      <c r="I10" s="9"/>
      <c r="J10" s="10">
        <v>9600</v>
      </c>
      <c r="K10" s="139"/>
      <c r="L10" s="10">
        <v>9600</v>
      </c>
      <c r="M10" s="139"/>
      <c r="N10" s="10">
        <v>9600</v>
      </c>
    </row>
    <row r="11" spans="1:14" s="2" customFormat="1" ht="12.75" outlineLevel="1">
      <c r="A11" s="7"/>
      <c r="B11" s="8"/>
      <c r="C11" s="8"/>
      <c r="D11" s="8"/>
      <c r="E11" s="8"/>
      <c r="F11" s="8"/>
      <c r="G11" s="8"/>
      <c r="H11" s="8" t="s">
        <v>32</v>
      </c>
      <c r="I11" s="9"/>
      <c r="J11" s="10">
        <v>61680.64</v>
      </c>
      <c r="K11" s="139" t="s">
        <v>305</v>
      </c>
      <c r="L11" s="10">
        <f>J11-K11</f>
        <v>67987.75</v>
      </c>
      <c r="M11" s="139" t="s">
        <v>295</v>
      </c>
      <c r="N11" s="10">
        <f>L11+M11</f>
        <v>68595.64</v>
      </c>
    </row>
    <row r="12" spans="1:15" s="2" customFormat="1" ht="12.75" outlineLevel="1">
      <c r="A12" s="7"/>
      <c r="B12" s="8"/>
      <c r="C12" s="8"/>
      <c r="D12" s="8"/>
      <c r="E12" s="8"/>
      <c r="F12" s="8"/>
      <c r="G12" s="8"/>
      <c r="H12" s="8" t="s">
        <v>33</v>
      </c>
      <c r="I12" s="9"/>
      <c r="J12" s="10">
        <v>51294.8</v>
      </c>
      <c r="K12" s="139" t="s">
        <v>306</v>
      </c>
      <c r="L12" s="10">
        <f>J12-K12</f>
        <v>44641</v>
      </c>
      <c r="M12" s="139"/>
      <c r="N12" s="10">
        <f>L12+M12</f>
        <v>44641</v>
      </c>
      <c r="O12" s="47"/>
    </row>
    <row r="13" spans="1:14" s="2" customFormat="1" ht="12.75" outlineLevel="1">
      <c r="A13" s="7"/>
      <c r="B13" s="8"/>
      <c r="C13" s="8"/>
      <c r="D13" s="8"/>
      <c r="E13" s="8"/>
      <c r="F13" s="8"/>
      <c r="G13" s="8"/>
      <c r="H13" s="8" t="s">
        <v>34</v>
      </c>
      <c r="I13" s="9"/>
      <c r="J13" s="10">
        <v>1200</v>
      </c>
      <c r="K13" s="139"/>
      <c r="L13" s="10">
        <v>1200</v>
      </c>
      <c r="M13" s="139"/>
      <c r="N13" s="10">
        <v>1200</v>
      </c>
    </row>
    <row r="14" spans="1:14" s="2" customFormat="1" ht="12.75" outlineLevel="1">
      <c r="A14" s="7"/>
      <c r="B14" s="8"/>
      <c r="C14" s="8"/>
      <c r="D14" s="8"/>
      <c r="E14" s="8"/>
      <c r="F14" s="8"/>
      <c r="G14" s="8"/>
      <c r="H14" s="8" t="s">
        <v>35</v>
      </c>
      <c r="I14" s="9"/>
      <c r="J14" s="10"/>
      <c r="K14" s="139"/>
      <c r="L14" s="10"/>
      <c r="M14" s="139"/>
      <c r="N14" s="10"/>
    </row>
    <row r="15" spans="1:15" s="2" customFormat="1" ht="12.75" outlineLevel="1">
      <c r="A15" s="7"/>
      <c r="B15" s="8"/>
      <c r="C15" s="8"/>
      <c r="D15" s="8"/>
      <c r="E15" s="8"/>
      <c r="F15" s="8"/>
      <c r="G15" s="8"/>
      <c r="H15" s="8" t="s">
        <v>36</v>
      </c>
      <c r="I15" s="9"/>
      <c r="J15" s="10">
        <v>9424.37</v>
      </c>
      <c r="K15" s="139"/>
      <c r="L15" s="10">
        <v>9424.37</v>
      </c>
      <c r="M15" s="139"/>
      <c r="N15" s="10">
        <v>9424.37</v>
      </c>
      <c r="O15" s="47"/>
    </row>
    <row r="16" spans="1:15" s="2" customFormat="1" ht="12.75" outlineLevel="1">
      <c r="A16" s="7"/>
      <c r="B16" s="8"/>
      <c r="C16" s="8"/>
      <c r="D16" s="8"/>
      <c r="E16" s="8"/>
      <c r="F16" s="8"/>
      <c r="G16" s="8"/>
      <c r="H16" s="8"/>
      <c r="I16" s="9"/>
      <c r="J16" s="10">
        <f>SUM(J9:J15)</f>
        <v>133199.81</v>
      </c>
      <c r="K16" s="139"/>
      <c r="L16" s="10">
        <f>SUM(L9:L15)</f>
        <v>133431.95</v>
      </c>
      <c r="M16" s="139"/>
      <c r="N16" s="10">
        <f>SUM(N9:N15)</f>
        <v>134039.84</v>
      </c>
      <c r="O16" s="47"/>
    </row>
    <row r="17" spans="1:14" s="2" customFormat="1" ht="25.5" outlineLevel="1">
      <c r="A17" s="135" t="s">
        <v>285</v>
      </c>
      <c r="B17" s="8" t="s">
        <v>9</v>
      </c>
      <c r="C17" s="8" t="s">
        <v>10</v>
      </c>
      <c r="D17" s="8" t="s">
        <v>11</v>
      </c>
      <c r="E17" s="8" t="s">
        <v>12</v>
      </c>
      <c r="F17" s="8" t="s">
        <v>13</v>
      </c>
      <c r="G17" s="8" t="s">
        <v>14</v>
      </c>
      <c r="H17" s="8" t="s">
        <v>14</v>
      </c>
      <c r="I17" s="9" t="s">
        <v>261</v>
      </c>
      <c r="J17" s="6">
        <f>J18</f>
        <v>92705</v>
      </c>
      <c r="K17" s="139"/>
      <c r="L17" s="6">
        <f>L18</f>
        <v>90805</v>
      </c>
      <c r="M17" s="139"/>
      <c r="N17" s="6">
        <f>N18</f>
        <v>92055</v>
      </c>
    </row>
    <row r="18" spans="1:14" s="2" customFormat="1" ht="12.75" outlineLevel="1">
      <c r="A18" s="7"/>
      <c r="B18" s="8"/>
      <c r="C18" s="8"/>
      <c r="D18" s="8"/>
      <c r="E18" s="8"/>
      <c r="F18" s="8"/>
      <c r="G18" s="8"/>
      <c r="H18" s="8" t="s">
        <v>33</v>
      </c>
      <c r="I18" s="9"/>
      <c r="J18" s="10">
        <v>92705</v>
      </c>
      <c r="K18" s="139" t="s">
        <v>307</v>
      </c>
      <c r="L18" s="10">
        <f>J18-K18</f>
        <v>90805</v>
      </c>
      <c r="M18" s="139" t="s">
        <v>296</v>
      </c>
      <c r="N18" s="10">
        <f>L18+M18</f>
        <v>92055</v>
      </c>
    </row>
    <row r="19" spans="1:14" s="2" customFormat="1" ht="25.5" outlineLevel="1">
      <c r="A19" s="135" t="s">
        <v>285</v>
      </c>
      <c r="B19" s="8" t="s">
        <v>9</v>
      </c>
      <c r="C19" s="8" t="s">
        <v>10</v>
      </c>
      <c r="D19" s="8" t="s">
        <v>11</v>
      </c>
      <c r="E19" s="8" t="s">
        <v>12</v>
      </c>
      <c r="F19" s="8" t="s">
        <v>13</v>
      </c>
      <c r="G19" s="8" t="s">
        <v>14</v>
      </c>
      <c r="H19" s="8" t="s">
        <v>17</v>
      </c>
      <c r="I19" s="9" t="s">
        <v>14</v>
      </c>
      <c r="J19" s="10">
        <v>8211.36</v>
      </c>
      <c r="K19" s="139" t="s">
        <v>304</v>
      </c>
      <c r="L19" s="10">
        <f>J19-K19</f>
        <v>14782.94</v>
      </c>
      <c r="M19" s="139"/>
      <c r="N19" s="10">
        <f>L19</f>
        <v>14782.94</v>
      </c>
    </row>
    <row r="20" spans="1:14" s="2" customFormat="1" ht="25.5" outlineLevel="1">
      <c r="A20" s="135" t="s">
        <v>285</v>
      </c>
      <c r="B20" s="8" t="s">
        <v>9</v>
      </c>
      <c r="C20" s="8" t="s">
        <v>10</v>
      </c>
      <c r="D20" s="8" t="s">
        <v>11</v>
      </c>
      <c r="E20" s="8" t="s">
        <v>12</v>
      </c>
      <c r="F20" s="8" t="s">
        <v>13</v>
      </c>
      <c r="G20" s="8" t="s">
        <v>14</v>
      </c>
      <c r="H20" s="8" t="s">
        <v>18</v>
      </c>
      <c r="I20" s="9" t="s">
        <v>14</v>
      </c>
      <c r="J20" s="10">
        <v>51312</v>
      </c>
      <c r="K20" s="139"/>
      <c r="L20" s="10">
        <v>51312</v>
      </c>
      <c r="M20" s="139" t="s">
        <v>297</v>
      </c>
      <c r="N20" s="10">
        <f>L20+M20</f>
        <v>52659.68</v>
      </c>
    </row>
    <row r="21" spans="1:14" s="2" customFormat="1" ht="25.5" outlineLevel="1">
      <c r="A21" s="135" t="s">
        <v>285</v>
      </c>
      <c r="B21" s="8" t="s">
        <v>9</v>
      </c>
      <c r="C21" s="8" t="s">
        <v>10</v>
      </c>
      <c r="D21" s="8" t="s">
        <v>11</v>
      </c>
      <c r="E21" s="8" t="s">
        <v>12</v>
      </c>
      <c r="F21" s="8" t="s">
        <v>13</v>
      </c>
      <c r="G21" s="8" t="s">
        <v>14</v>
      </c>
      <c r="H21" s="8" t="s">
        <v>19</v>
      </c>
      <c r="I21" s="9" t="s">
        <v>14</v>
      </c>
      <c r="J21" s="10">
        <v>937.22</v>
      </c>
      <c r="K21" s="139"/>
      <c r="L21" s="10">
        <v>937.22</v>
      </c>
      <c r="M21" s="139" t="s">
        <v>298</v>
      </c>
      <c r="N21" s="10">
        <f>L21+M21</f>
        <v>1731.44</v>
      </c>
    </row>
    <row r="22" spans="1:14" s="2" customFormat="1" ht="25.5" outlineLevel="1">
      <c r="A22" s="135" t="s">
        <v>285</v>
      </c>
      <c r="B22" s="8" t="s">
        <v>9</v>
      </c>
      <c r="C22" s="8" t="s">
        <v>10</v>
      </c>
      <c r="D22" s="8" t="s">
        <v>11</v>
      </c>
      <c r="E22" s="8" t="s">
        <v>12</v>
      </c>
      <c r="F22" s="8" t="s">
        <v>13</v>
      </c>
      <c r="G22" s="8" t="s">
        <v>14</v>
      </c>
      <c r="H22" s="8" t="s">
        <v>20</v>
      </c>
      <c r="I22" s="9" t="s">
        <v>14</v>
      </c>
      <c r="J22" s="10">
        <v>125596</v>
      </c>
      <c r="K22" s="139"/>
      <c r="L22" s="10">
        <v>125596</v>
      </c>
      <c r="M22" s="139"/>
      <c r="N22" s="10">
        <v>125596</v>
      </c>
    </row>
    <row r="23" spans="1:14" s="2" customFormat="1" ht="25.5" outlineLevel="1">
      <c r="A23" s="135" t="s">
        <v>285</v>
      </c>
      <c r="B23" s="8" t="s">
        <v>9</v>
      </c>
      <c r="C23" s="8" t="s">
        <v>10</v>
      </c>
      <c r="D23" s="8" t="s">
        <v>11</v>
      </c>
      <c r="E23" s="8" t="s">
        <v>12</v>
      </c>
      <c r="F23" s="8" t="s">
        <v>13</v>
      </c>
      <c r="G23" s="8" t="s">
        <v>14</v>
      </c>
      <c r="H23" s="8" t="s">
        <v>279</v>
      </c>
      <c r="I23" s="9" t="s">
        <v>14</v>
      </c>
      <c r="J23" s="10"/>
      <c r="K23" s="139"/>
      <c r="L23" s="10"/>
      <c r="M23" s="139"/>
      <c r="N23" s="10"/>
    </row>
    <row r="24" spans="1:14" s="2" customFormat="1" ht="25.5" outlineLevel="1">
      <c r="A24" s="135" t="s">
        <v>285</v>
      </c>
      <c r="B24" s="8" t="s">
        <v>9</v>
      </c>
      <c r="C24" s="8" t="s">
        <v>10</v>
      </c>
      <c r="D24" s="8" t="s">
        <v>11</v>
      </c>
      <c r="E24" s="8" t="s">
        <v>12</v>
      </c>
      <c r="F24" s="8" t="s">
        <v>13</v>
      </c>
      <c r="G24" s="8" t="s">
        <v>14</v>
      </c>
      <c r="H24" s="8" t="s">
        <v>21</v>
      </c>
      <c r="I24" s="9" t="s">
        <v>14</v>
      </c>
      <c r="J24" s="10">
        <v>680140.56</v>
      </c>
      <c r="K24" s="139"/>
      <c r="L24" s="10">
        <v>680140.56</v>
      </c>
      <c r="M24" s="139" t="s">
        <v>299</v>
      </c>
      <c r="N24" s="10">
        <f>L24+M24</f>
        <v>683375.25</v>
      </c>
    </row>
    <row r="25" spans="1:14" s="2" customFormat="1" ht="25.5" outlineLevel="1">
      <c r="A25" s="135" t="s">
        <v>285</v>
      </c>
      <c r="B25" s="8" t="s">
        <v>9</v>
      </c>
      <c r="C25" s="8" t="s">
        <v>10</v>
      </c>
      <c r="D25" s="8" t="s">
        <v>11</v>
      </c>
      <c r="E25" s="8" t="s">
        <v>12</v>
      </c>
      <c r="F25" s="8" t="s">
        <v>13</v>
      </c>
      <c r="G25" s="8" t="s">
        <v>14</v>
      </c>
      <c r="H25" s="8" t="s">
        <v>22</v>
      </c>
      <c r="I25" s="9" t="s">
        <v>14</v>
      </c>
      <c r="J25" s="10">
        <v>8289.96</v>
      </c>
      <c r="K25" s="139" t="s">
        <v>310</v>
      </c>
      <c r="L25" s="10">
        <f>J25-K25</f>
        <v>3386.239999999999</v>
      </c>
      <c r="M25" s="139"/>
      <c r="N25" s="10">
        <f>L25</f>
        <v>3386.239999999999</v>
      </c>
    </row>
    <row r="26" spans="1:14" s="2" customFormat="1" ht="25.5" outlineLevel="1">
      <c r="A26" s="135" t="s">
        <v>285</v>
      </c>
      <c r="B26" s="8" t="s">
        <v>9</v>
      </c>
      <c r="C26" s="8" t="s">
        <v>10</v>
      </c>
      <c r="D26" s="8" t="s">
        <v>11</v>
      </c>
      <c r="E26" s="8" t="s">
        <v>12</v>
      </c>
      <c r="F26" s="8" t="s">
        <v>13</v>
      </c>
      <c r="G26" s="8" t="s">
        <v>14</v>
      </c>
      <c r="H26" s="8" t="s">
        <v>275</v>
      </c>
      <c r="I26" s="9" t="s">
        <v>14</v>
      </c>
      <c r="J26" s="10"/>
      <c r="K26" s="139"/>
      <c r="L26" s="10"/>
      <c r="M26" s="139"/>
      <c r="N26" s="10"/>
    </row>
    <row r="27" spans="1:14" s="2" customFormat="1" ht="25.5" outlineLevel="1">
      <c r="A27" s="135" t="s">
        <v>285</v>
      </c>
      <c r="B27" s="8" t="s">
        <v>9</v>
      </c>
      <c r="C27" s="8" t="s">
        <v>10</v>
      </c>
      <c r="D27" s="8" t="s">
        <v>11</v>
      </c>
      <c r="E27" s="8" t="s">
        <v>12</v>
      </c>
      <c r="F27" s="8" t="s">
        <v>13</v>
      </c>
      <c r="G27" s="8" t="s">
        <v>14</v>
      </c>
      <c r="H27" s="8" t="s">
        <v>23</v>
      </c>
      <c r="I27" s="9" t="s">
        <v>14</v>
      </c>
      <c r="J27" s="10">
        <v>374751.55</v>
      </c>
      <c r="K27" s="139"/>
      <c r="L27" s="10">
        <v>374751.55</v>
      </c>
      <c r="M27" s="139" t="s">
        <v>290</v>
      </c>
      <c r="N27" s="10">
        <f>L27+M27</f>
        <v>382118.04</v>
      </c>
    </row>
    <row r="28" spans="1:14" s="2" customFormat="1" ht="25.5" outlineLevel="1">
      <c r="A28" s="135" t="s">
        <v>285</v>
      </c>
      <c r="B28" s="8" t="s">
        <v>9</v>
      </c>
      <c r="C28" s="8" t="s">
        <v>10</v>
      </c>
      <c r="D28" s="8" t="s">
        <v>11</v>
      </c>
      <c r="E28" s="8" t="s">
        <v>12</v>
      </c>
      <c r="F28" s="8" t="s">
        <v>13</v>
      </c>
      <c r="G28" s="8" t="s">
        <v>14</v>
      </c>
      <c r="H28" s="8" t="s">
        <v>276</v>
      </c>
      <c r="I28" s="9" t="s">
        <v>14</v>
      </c>
      <c r="J28" s="10"/>
      <c r="K28" s="139"/>
      <c r="L28" s="10"/>
      <c r="M28" s="139"/>
      <c r="N28" s="10"/>
    </row>
    <row r="29" spans="1:14" s="2" customFormat="1" ht="25.5" outlineLevel="1">
      <c r="A29" s="135" t="s">
        <v>285</v>
      </c>
      <c r="B29" s="8" t="s">
        <v>9</v>
      </c>
      <c r="C29" s="8" t="s">
        <v>10</v>
      </c>
      <c r="D29" s="8" t="s">
        <v>11</v>
      </c>
      <c r="E29" s="8" t="s">
        <v>12</v>
      </c>
      <c r="F29" s="8" t="s">
        <v>13</v>
      </c>
      <c r="G29" s="8" t="s">
        <v>14</v>
      </c>
      <c r="H29" s="8" t="s">
        <v>24</v>
      </c>
      <c r="I29" s="9" t="s">
        <v>14</v>
      </c>
      <c r="J29" s="10">
        <v>175521.62</v>
      </c>
      <c r="K29" s="139"/>
      <c r="L29" s="10">
        <v>175521.62</v>
      </c>
      <c r="M29" s="139" t="s">
        <v>291</v>
      </c>
      <c r="N29" s="10">
        <f>L29+M29</f>
        <v>179822.77</v>
      </c>
    </row>
    <row r="30" spans="1:14" s="2" customFormat="1" ht="25.5" outlineLevel="1">
      <c r="A30" s="135" t="s">
        <v>285</v>
      </c>
      <c r="B30" s="8" t="s">
        <v>9</v>
      </c>
      <c r="C30" s="8" t="s">
        <v>10</v>
      </c>
      <c r="D30" s="8" t="s">
        <v>11</v>
      </c>
      <c r="E30" s="8" t="s">
        <v>12</v>
      </c>
      <c r="F30" s="8" t="s">
        <v>13</v>
      </c>
      <c r="G30" s="8" t="s">
        <v>14</v>
      </c>
      <c r="H30" s="8" t="s">
        <v>25</v>
      </c>
      <c r="I30" s="9" t="s">
        <v>14</v>
      </c>
      <c r="J30" s="10">
        <v>25813.22</v>
      </c>
      <c r="K30" s="139"/>
      <c r="L30" s="10">
        <v>25813.22</v>
      </c>
      <c r="M30" s="139" t="s">
        <v>292</v>
      </c>
      <c r="N30" s="10">
        <f>L30+M30</f>
        <v>26413.22</v>
      </c>
    </row>
    <row r="31" spans="1:14" s="2" customFormat="1" ht="25.5" outlineLevel="1">
      <c r="A31" s="135" t="s">
        <v>285</v>
      </c>
      <c r="B31" s="8" t="s">
        <v>9</v>
      </c>
      <c r="C31" s="8" t="s">
        <v>10</v>
      </c>
      <c r="D31" s="8" t="s">
        <v>11</v>
      </c>
      <c r="E31" s="8" t="s">
        <v>12</v>
      </c>
      <c r="F31" s="8" t="s">
        <v>13</v>
      </c>
      <c r="G31" s="8" t="s">
        <v>14</v>
      </c>
      <c r="H31" s="8" t="s">
        <v>271</v>
      </c>
      <c r="I31" s="9" t="s">
        <v>14</v>
      </c>
      <c r="J31" s="10">
        <v>6118.07</v>
      </c>
      <c r="K31" s="139"/>
      <c r="L31" s="10">
        <v>6118.07</v>
      </c>
      <c r="M31" s="139" t="s">
        <v>293</v>
      </c>
      <c r="N31" s="10">
        <f>L31+M31</f>
        <v>6679.29</v>
      </c>
    </row>
    <row r="32" spans="1:14" s="2" customFormat="1" ht="25.5" outlineLevel="1">
      <c r="A32" s="135" t="s">
        <v>285</v>
      </c>
      <c r="B32" s="8" t="s">
        <v>9</v>
      </c>
      <c r="C32" s="8" t="s">
        <v>10</v>
      </c>
      <c r="D32" s="8" t="s">
        <v>11</v>
      </c>
      <c r="E32" s="8" t="s">
        <v>12</v>
      </c>
      <c r="F32" s="8" t="s">
        <v>13</v>
      </c>
      <c r="G32" s="8" t="s">
        <v>14</v>
      </c>
      <c r="H32" s="8" t="s">
        <v>272</v>
      </c>
      <c r="I32" s="9" t="s">
        <v>14</v>
      </c>
      <c r="J32" s="10">
        <v>66951.21</v>
      </c>
      <c r="K32" s="139"/>
      <c r="L32" s="10">
        <v>66951.21</v>
      </c>
      <c r="M32" s="139" t="s">
        <v>294</v>
      </c>
      <c r="N32" s="10">
        <f>L32+M32</f>
        <v>66951.22</v>
      </c>
    </row>
    <row r="33" spans="1:14" s="2" customFormat="1" ht="25.5" outlineLevel="1">
      <c r="A33" s="135" t="s">
        <v>285</v>
      </c>
      <c r="B33" s="8" t="s">
        <v>9</v>
      </c>
      <c r="C33" s="8" t="s">
        <v>10</v>
      </c>
      <c r="D33" s="8" t="s">
        <v>11</v>
      </c>
      <c r="E33" s="8" t="s">
        <v>12</v>
      </c>
      <c r="F33" s="8" t="s">
        <v>13</v>
      </c>
      <c r="G33" s="8" t="s">
        <v>262</v>
      </c>
      <c r="H33" s="8" t="s">
        <v>14</v>
      </c>
      <c r="I33" s="9" t="s">
        <v>14</v>
      </c>
      <c r="J33" s="6">
        <f>J34</f>
        <v>206888</v>
      </c>
      <c r="K33" s="139"/>
      <c r="L33" s="6">
        <f>L34</f>
        <v>206888</v>
      </c>
      <c r="M33" s="139"/>
      <c r="N33" s="6">
        <f>N34</f>
        <v>206888</v>
      </c>
    </row>
    <row r="34" spans="1:14" s="2" customFormat="1" ht="12.75" outlineLevel="1">
      <c r="A34" s="7"/>
      <c r="B34" s="8"/>
      <c r="C34" s="8"/>
      <c r="D34" s="8"/>
      <c r="E34" s="8"/>
      <c r="F34" s="8"/>
      <c r="G34" s="8" t="s">
        <v>35</v>
      </c>
      <c r="H34" s="8"/>
      <c r="I34" s="9"/>
      <c r="J34" s="10">
        <v>206888</v>
      </c>
      <c r="K34" s="139"/>
      <c r="L34" s="10">
        <v>206888</v>
      </c>
      <c r="M34" s="139"/>
      <c r="N34" s="10">
        <v>206888</v>
      </c>
    </row>
    <row r="35" spans="1:14" s="2" customFormat="1" ht="25.5" outlineLevel="1">
      <c r="A35" s="135" t="s">
        <v>285</v>
      </c>
      <c r="B35" s="8" t="s">
        <v>9</v>
      </c>
      <c r="C35" s="8" t="s">
        <v>10</v>
      </c>
      <c r="D35" s="8" t="s">
        <v>11</v>
      </c>
      <c r="E35" s="8" t="s">
        <v>12</v>
      </c>
      <c r="F35" s="8" t="s">
        <v>13</v>
      </c>
      <c r="G35" s="8" t="s">
        <v>262</v>
      </c>
      <c r="H35" s="8" t="s">
        <v>15</v>
      </c>
      <c r="I35" s="9" t="s">
        <v>14</v>
      </c>
      <c r="J35" s="10">
        <v>2670908.39</v>
      </c>
      <c r="K35" s="139"/>
      <c r="L35" s="10">
        <v>2670908.39</v>
      </c>
      <c r="M35" s="139"/>
      <c r="N35" s="10">
        <v>2670908.39</v>
      </c>
    </row>
    <row r="36" spans="1:14" s="2" customFormat="1" ht="25.5" outlineLevel="1">
      <c r="A36" s="135" t="s">
        <v>285</v>
      </c>
      <c r="B36" s="8" t="s">
        <v>9</v>
      </c>
      <c r="C36" s="8" t="s">
        <v>10</v>
      </c>
      <c r="D36" s="8" t="s">
        <v>11</v>
      </c>
      <c r="E36" s="8" t="s">
        <v>12</v>
      </c>
      <c r="F36" s="8" t="s">
        <v>13</v>
      </c>
      <c r="G36" s="8" t="s">
        <v>262</v>
      </c>
      <c r="H36" s="8" t="s">
        <v>16</v>
      </c>
      <c r="I36" s="9" t="s">
        <v>14</v>
      </c>
      <c r="J36" s="10">
        <v>806614.13</v>
      </c>
      <c r="K36" s="139"/>
      <c r="L36" s="10">
        <v>806614.13</v>
      </c>
      <c r="M36" s="139"/>
      <c r="N36" s="10">
        <v>806614.13</v>
      </c>
    </row>
    <row r="37" spans="1:14" s="2" customFormat="1" ht="25.5" outlineLevel="1">
      <c r="A37" s="135" t="s">
        <v>285</v>
      </c>
      <c r="B37" s="8" t="s">
        <v>9</v>
      </c>
      <c r="C37" s="8" t="s">
        <v>10</v>
      </c>
      <c r="D37" s="8" t="s">
        <v>11</v>
      </c>
      <c r="E37" s="8" t="s">
        <v>12</v>
      </c>
      <c r="F37" s="8" t="s">
        <v>13</v>
      </c>
      <c r="G37" s="8" t="s">
        <v>14</v>
      </c>
      <c r="H37" s="8" t="s">
        <v>15</v>
      </c>
      <c r="I37" s="9" t="s">
        <v>14</v>
      </c>
      <c r="J37" s="10">
        <v>1386519.23</v>
      </c>
      <c r="K37" s="139"/>
      <c r="L37" s="10">
        <v>1386519.23</v>
      </c>
      <c r="M37" s="139"/>
      <c r="N37" s="10">
        <v>1386519.23</v>
      </c>
    </row>
    <row r="38" spans="1:14" s="2" customFormat="1" ht="25.5" outlineLevel="1">
      <c r="A38" s="135" t="s">
        <v>285</v>
      </c>
      <c r="B38" s="8" t="s">
        <v>9</v>
      </c>
      <c r="C38" s="8" t="s">
        <v>10</v>
      </c>
      <c r="D38" s="8" t="s">
        <v>11</v>
      </c>
      <c r="E38" s="8" t="s">
        <v>12</v>
      </c>
      <c r="F38" s="8" t="s">
        <v>13</v>
      </c>
      <c r="G38" s="8" t="s">
        <v>14</v>
      </c>
      <c r="H38" s="8" t="s">
        <v>16</v>
      </c>
      <c r="I38" s="9" t="s">
        <v>14</v>
      </c>
      <c r="J38" s="10">
        <v>418728.73</v>
      </c>
      <c r="K38" s="139"/>
      <c r="L38" s="10">
        <v>418728.73</v>
      </c>
      <c r="M38" s="139"/>
      <c r="N38" s="10">
        <v>418728.73</v>
      </c>
    </row>
    <row r="39" spans="1:14" ht="29.25" customHeight="1">
      <c r="A39" s="3" t="s">
        <v>0</v>
      </c>
      <c r="B39" s="3" t="s">
        <v>1</v>
      </c>
      <c r="C39" s="3" t="s">
        <v>2</v>
      </c>
      <c r="D39" s="3" t="s">
        <v>3</v>
      </c>
      <c r="E39" s="3" t="s">
        <v>4</v>
      </c>
      <c r="F39" s="3" t="s">
        <v>5</v>
      </c>
      <c r="G39" s="3" t="s">
        <v>6</v>
      </c>
      <c r="H39" s="3" t="s">
        <v>7</v>
      </c>
      <c r="I39" s="4" t="s">
        <v>8</v>
      </c>
      <c r="J39" s="3" t="s">
        <v>264</v>
      </c>
      <c r="K39" s="4"/>
      <c r="L39" s="3" t="s">
        <v>264</v>
      </c>
      <c r="M39" s="4" t="s">
        <v>265</v>
      </c>
      <c r="N39" s="3" t="s">
        <v>264</v>
      </c>
    </row>
    <row r="40" spans="1:15" s="2" customFormat="1" ht="12.75">
      <c r="A40" s="5" t="s">
        <v>285</v>
      </c>
      <c r="B40" s="166" t="s">
        <v>286</v>
      </c>
      <c r="C40" s="167"/>
      <c r="D40" s="167"/>
      <c r="E40" s="167"/>
      <c r="F40" s="167"/>
      <c r="G40" s="167"/>
      <c r="H40" s="167"/>
      <c r="I40" s="168"/>
      <c r="J40" s="6">
        <f>J41</f>
        <v>6000</v>
      </c>
      <c r="K40" s="148"/>
      <c r="L40" s="6">
        <f>L41</f>
        <v>6000</v>
      </c>
      <c r="M40" s="142">
        <f>M43+M53+M54+M55+M58+M61+M64+M72+M45+M46+M63+M66+M71+M48+M62+M47</f>
        <v>0</v>
      </c>
      <c r="N40" s="6">
        <f>N41</f>
        <v>6000</v>
      </c>
      <c r="O40" s="47">
        <f>L40+M40</f>
        <v>6000</v>
      </c>
    </row>
    <row r="41" spans="1:14" s="2" customFormat="1" ht="25.5" outlineLevel="1">
      <c r="A41" s="135" t="s">
        <v>285</v>
      </c>
      <c r="B41" s="8" t="s">
        <v>287</v>
      </c>
      <c r="C41" s="8" t="s">
        <v>288</v>
      </c>
      <c r="D41" s="8" t="s">
        <v>289</v>
      </c>
      <c r="E41" s="8" t="s">
        <v>12</v>
      </c>
      <c r="F41" s="8" t="s">
        <v>13</v>
      </c>
      <c r="G41" s="8" t="s">
        <v>14</v>
      </c>
      <c r="H41" s="8" t="s">
        <v>14</v>
      </c>
      <c r="I41" s="9" t="s">
        <v>26</v>
      </c>
      <c r="J41" s="10">
        <v>6000</v>
      </c>
      <c r="K41" s="139"/>
      <c r="L41" s="10">
        <v>6000</v>
      </c>
      <c r="M41" s="139"/>
      <c r="N41" s="10">
        <v>6000</v>
      </c>
    </row>
    <row r="42" ht="12.75" customHeight="1">
      <c r="A42" t="s">
        <v>27</v>
      </c>
    </row>
    <row r="43" ht="12.75" customHeight="1">
      <c r="A43" t="s">
        <v>28</v>
      </c>
    </row>
    <row r="44" ht="12.75" customHeight="1">
      <c r="A44" t="s">
        <v>29</v>
      </c>
    </row>
  </sheetData>
  <sheetProtection/>
  <mergeCells count="2">
    <mergeCell ref="B7:I7"/>
    <mergeCell ref="B40:I40"/>
  </mergeCells>
  <printOptions/>
  <pageMargins left="0.52" right="0.75" top="0.35" bottom="0.17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I57"/>
  <sheetViews>
    <sheetView zoomScalePageLayoutView="0" workbookViewId="0" topLeftCell="A13">
      <selection activeCell="H45" sqref="H45"/>
    </sheetView>
  </sheetViews>
  <sheetFormatPr defaultColWidth="9.140625" defaultRowHeight="12.75"/>
  <cols>
    <col min="1" max="1" width="31.00390625" style="0" customWidth="1"/>
    <col min="2" max="2" width="9.00390625" style="0" customWidth="1"/>
    <col min="3" max="3" width="7.140625" style="0" customWidth="1"/>
    <col min="4" max="4" width="10.140625" style="0" customWidth="1"/>
    <col min="5" max="5" width="16.00390625" style="0" customWidth="1"/>
    <col min="6" max="6" width="13.7109375" style="0" customWidth="1"/>
    <col min="7" max="7" width="18.421875" style="0" customWidth="1"/>
    <col min="8" max="8" width="14.57421875" style="0" bestFit="1" customWidth="1"/>
    <col min="9" max="9" width="12.8515625" style="0" bestFit="1" customWidth="1"/>
  </cols>
  <sheetData>
    <row r="1" spans="5:6" ht="12.75">
      <c r="E1" s="182" t="s">
        <v>37</v>
      </c>
      <c r="F1" s="182"/>
    </row>
    <row r="2" spans="4:7" ht="24.75" customHeight="1">
      <c r="D2" s="183" t="s">
        <v>38</v>
      </c>
      <c r="E2" s="183"/>
      <c r="F2" s="183"/>
      <c r="G2" s="183"/>
    </row>
    <row r="3" spans="4:7" ht="8.25" customHeight="1">
      <c r="D3" s="184" t="s">
        <v>39</v>
      </c>
      <c r="E3" s="184"/>
      <c r="F3" s="184"/>
      <c r="G3" s="184"/>
    </row>
    <row r="4" spans="4:7" ht="24" customHeight="1">
      <c r="D4" s="185" t="s">
        <v>40</v>
      </c>
      <c r="E4" s="185"/>
      <c r="F4" s="185"/>
      <c r="G4" s="185"/>
    </row>
    <row r="5" spans="4:7" ht="8.25" customHeight="1">
      <c r="D5" s="186" t="s">
        <v>41</v>
      </c>
      <c r="E5" s="186"/>
      <c r="F5" s="186"/>
      <c r="G5" s="186"/>
    </row>
    <row r="6" spans="4:7" ht="12.75">
      <c r="D6" s="187" t="s">
        <v>42</v>
      </c>
      <c r="E6" s="187"/>
      <c r="F6" s="187"/>
      <c r="G6" s="187"/>
    </row>
    <row r="7" spans="4:7" ht="9" customHeight="1">
      <c r="D7" s="188" t="s">
        <v>43</v>
      </c>
      <c r="E7" s="188"/>
      <c r="F7" s="188" t="s">
        <v>44</v>
      </c>
      <c r="G7" s="188"/>
    </row>
    <row r="8" ht="12.75">
      <c r="F8" t="s">
        <v>266</v>
      </c>
    </row>
    <row r="9" spans="1:7" ht="29.25" customHeight="1">
      <c r="A9" s="173" t="s">
        <v>267</v>
      </c>
      <c r="B9" s="173"/>
      <c r="C9" s="173"/>
      <c r="D9" s="173"/>
      <c r="E9" s="173"/>
      <c r="F9" s="173"/>
      <c r="G9" s="173"/>
    </row>
    <row r="10" ht="13.5" thickBot="1">
      <c r="G10" s="12" t="s">
        <v>45</v>
      </c>
    </row>
    <row r="11" spans="2:7" ht="12.75">
      <c r="B11" t="s">
        <v>308</v>
      </c>
      <c r="F11" s="13" t="s">
        <v>46</v>
      </c>
      <c r="G11" s="14">
        <v>501016</v>
      </c>
    </row>
    <row r="12" spans="6:7" ht="12.75">
      <c r="F12" s="15" t="s">
        <v>47</v>
      </c>
      <c r="G12" s="16"/>
    </row>
    <row r="13" spans="1:7" ht="12.75">
      <c r="A13" s="17" t="s">
        <v>48</v>
      </c>
      <c r="B13" s="147" t="s">
        <v>283</v>
      </c>
      <c r="C13" s="18"/>
      <c r="D13" s="18"/>
      <c r="E13" s="18"/>
      <c r="F13" s="15" t="s">
        <v>49</v>
      </c>
      <c r="G13" s="16">
        <v>34511108</v>
      </c>
    </row>
    <row r="14" spans="1:7" ht="32.25" customHeight="1">
      <c r="A14" s="17" t="s">
        <v>50</v>
      </c>
      <c r="B14" s="174" t="s">
        <v>284</v>
      </c>
      <c r="C14" s="174"/>
      <c r="D14" s="174"/>
      <c r="E14" s="174"/>
      <c r="F14" s="19" t="s">
        <v>51</v>
      </c>
      <c r="G14" s="16"/>
    </row>
    <row r="15" spans="1:7" ht="12.75">
      <c r="A15" s="17" t="s">
        <v>52</v>
      </c>
      <c r="B15" s="175" t="s">
        <v>53</v>
      </c>
      <c r="C15" s="175"/>
      <c r="D15" s="175"/>
      <c r="E15" s="175"/>
      <c r="F15" s="15" t="s">
        <v>54</v>
      </c>
      <c r="G15" s="16">
        <v>75452000000</v>
      </c>
    </row>
    <row r="16" spans="1:7" ht="34.5" customHeight="1">
      <c r="A16" s="20" t="s">
        <v>55</v>
      </c>
      <c r="B16" s="176" t="s">
        <v>40</v>
      </c>
      <c r="C16" s="176"/>
      <c r="D16" s="176"/>
      <c r="E16" s="176"/>
      <c r="F16" s="15" t="s">
        <v>56</v>
      </c>
      <c r="G16" s="16">
        <v>429</v>
      </c>
    </row>
    <row r="17" spans="1:7" ht="33.75">
      <c r="A17" s="20" t="s">
        <v>57</v>
      </c>
      <c r="B17" s="175" t="s">
        <v>58</v>
      </c>
      <c r="C17" s="175"/>
      <c r="D17" s="175"/>
      <c r="E17" s="175"/>
      <c r="F17" s="15"/>
      <c r="G17" s="16"/>
    </row>
    <row r="18" spans="1:7" ht="12.75">
      <c r="A18" s="17" t="s">
        <v>59</v>
      </c>
      <c r="F18" s="15" t="s">
        <v>60</v>
      </c>
      <c r="G18" s="16"/>
    </row>
    <row r="19" spans="1:7" ht="13.5" thickBot="1">
      <c r="A19" s="17" t="s">
        <v>61</v>
      </c>
      <c r="F19" s="21" t="s">
        <v>62</v>
      </c>
      <c r="G19" s="22"/>
    </row>
    <row r="20" spans="6:7" ht="3.75" customHeight="1">
      <c r="F20" s="23"/>
      <c r="G20" s="18"/>
    </row>
    <row r="21" spans="1:7" ht="21" customHeight="1">
      <c r="A21" s="177" t="s">
        <v>63</v>
      </c>
      <c r="B21" s="178" t="s">
        <v>64</v>
      </c>
      <c r="C21" s="177" t="s">
        <v>65</v>
      </c>
      <c r="D21" s="180" t="s">
        <v>270</v>
      </c>
      <c r="E21" s="181"/>
      <c r="F21" s="171" t="s">
        <v>66</v>
      </c>
      <c r="G21" s="171"/>
    </row>
    <row r="22" spans="1:7" ht="12.75">
      <c r="A22" s="177"/>
      <c r="B22" s="179"/>
      <c r="C22" s="177"/>
      <c r="D22" s="24" t="s">
        <v>67</v>
      </c>
      <c r="E22" s="24" t="s">
        <v>68</v>
      </c>
      <c r="F22" s="24" t="s">
        <v>69</v>
      </c>
      <c r="G22" s="25" t="s">
        <v>70</v>
      </c>
    </row>
    <row r="23" spans="1:8" ht="28.5" customHeight="1">
      <c r="A23" s="26" t="s">
        <v>71</v>
      </c>
      <c r="B23" s="27" t="s">
        <v>72</v>
      </c>
      <c r="C23" s="28" t="s">
        <v>73</v>
      </c>
      <c r="D23" s="28"/>
      <c r="E23" s="143">
        <f>'сад 26'!M7</f>
        <v>20063.35</v>
      </c>
      <c r="F23" s="29">
        <f>'сад 26'!L7</f>
        <v>7239206.060000001</v>
      </c>
      <c r="G23" s="30"/>
      <c r="H23" s="31"/>
    </row>
    <row r="24" spans="1:7" ht="16.5">
      <c r="A24" s="32"/>
      <c r="B24" s="33"/>
      <c r="C24" s="34" t="s">
        <v>74</v>
      </c>
      <c r="D24" s="34"/>
      <c r="E24" s="34"/>
      <c r="F24" s="35"/>
      <c r="G24" s="36">
        <f>'сад 26'!N35+'сад 26'!N37</f>
        <v>4057427.62</v>
      </c>
    </row>
    <row r="25" spans="1:8" ht="16.5">
      <c r="A25" s="32"/>
      <c r="B25" s="33"/>
      <c r="C25" s="34" t="s">
        <v>30</v>
      </c>
      <c r="D25" s="34"/>
      <c r="E25" s="34"/>
      <c r="F25" s="35"/>
      <c r="G25" s="36">
        <f>'сад 26'!N9</f>
        <v>578.83</v>
      </c>
      <c r="H25" s="37"/>
    </row>
    <row r="26" spans="1:7" ht="12.75" customHeight="1" hidden="1">
      <c r="A26" s="32"/>
      <c r="B26" s="33"/>
      <c r="C26" s="34"/>
      <c r="D26" s="34"/>
      <c r="E26" s="34"/>
      <c r="F26" s="35"/>
      <c r="G26" s="36"/>
    </row>
    <row r="27" spans="1:7" ht="16.5">
      <c r="A27" s="32"/>
      <c r="B27" s="33"/>
      <c r="C27" s="34" t="s">
        <v>75</v>
      </c>
      <c r="D27" s="34"/>
      <c r="E27" s="34"/>
      <c r="F27" s="35"/>
      <c r="G27" s="36">
        <f>'сад 26'!N36+'сад 26'!N38</f>
        <v>1225342.8599999999</v>
      </c>
    </row>
    <row r="28" spans="1:7" ht="16.5">
      <c r="A28" s="32"/>
      <c r="B28" s="33"/>
      <c r="C28" s="34" t="s">
        <v>17</v>
      </c>
      <c r="D28" s="34"/>
      <c r="E28" s="34"/>
      <c r="F28" s="35"/>
      <c r="G28" s="36">
        <f>'сад 26'!N19</f>
        <v>14782.94</v>
      </c>
    </row>
    <row r="29" spans="1:7" ht="16.5">
      <c r="A29" s="38"/>
      <c r="B29" s="27"/>
      <c r="C29" s="39" t="s">
        <v>31</v>
      </c>
      <c r="D29" s="28"/>
      <c r="E29" s="28"/>
      <c r="F29" s="29"/>
      <c r="G29" s="36">
        <f>'сад 26'!N10</f>
        <v>9600</v>
      </c>
    </row>
    <row r="30" spans="1:7" ht="16.5">
      <c r="A30" s="32"/>
      <c r="B30" s="33"/>
      <c r="C30" s="34" t="s">
        <v>76</v>
      </c>
      <c r="D30" s="34"/>
      <c r="E30" s="34"/>
      <c r="F30" s="35"/>
      <c r="G30" s="36">
        <f>'сад 26'!N27+'сад 26'!N29+'сад 26'!N30+'сад 26'!N31+'сад 26'!N32+'сад 26'!N28</f>
        <v>661984.5399999999</v>
      </c>
    </row>
    <row r="31" spans="1:7" ht="16.5">
      <c r="A31" s="26"/>
      <c r="B31" s="27"/>
      <c r="C31" s="39" t="s">
        <v>32</v>
      </c>
      <c r="D31" s="28"/>
      <c r="E31" s="28"/>
      <c r="F31" s="29"/>
      <c r="G31" s="36">
        <f>'сад 26'!N11+'сад 26'!N23</f>
        <v>68595.64</v>
      </c>
    </row>
    <row r="32" spans="1:7" ht="16.5">
      <c r="A32" s="32"/>
      <c r="B32" s="33"/>
      <c r="C32" s="40" t="s">
        <v>33</v>
      </c>
      <c r="D32" s="34"/>
      <c r="E32" s="34"/>
      <c r="F32" s="35"/>
      <c r="G32" s="41">
        <f>'сад 26'!N12+'сад 26'!N18</f>
        <v>136696</v>
      </c>
    </row>
    <row r="33" spans="1:7" ht="16.5">
      <c r="A33" s="32"/>
      <c r="B33" s="33"/>
      <c r="C33" s="34" t="s">
        <v>77</v>
      </c>
      <c r="D33" s="34"/>
      <c r="E33" s="34"/>
      <c r="F33" s="35"/>
      <c r="G33" s="41">
        <f>'сад 26'!N13+'сад 26'!N20+'сад 26'!N21+'сад 26'!N22</f>
        <v>181187.12</v>
      </c>
    </row>
    <row r="34" spans="1:9" ht="16.5" hidden="1">
      <c r="A34" s="32"/>
      <c r="B34" s="33"/>
      <c r="C34" s="34"/>
      <c r="D34" s="34"/>
      <c r="E34" s="34"/>
      <c r="F34" s="35"/>
      <c r="G34" s="41"/>
      <c r="H34">
        <v>370920</v>
      </c>
      <c r="I34" s="31">
        <f>H34-G34</f>
        <v>370920</v>
      </c>
    </row>
    <row r="35" spans="1:7" ht="16.5" hidden="1">
      <c r="A35" s="32"/>
      <c r="B35" s="33"/>
      <c r="C35" s="34"/>
      <c r="D35" s="34"/>
      <c r="E35" s="34"/>
      <c r="F35" s="35"/>
      <c r="G35" s="41"/>
    </row>
    <row r="36" spans="1:7" ht="16.5">
      <c r="A36" s="32"/>
      <c r="B36" s="33"/>
      <c r="C36" s="34" t="s">
        <v>35</v>
      </c>
      <c r="D36" s="34"/>
      <c r="E36" s="34"/>
      <c r="F36" s="35"/>
      <c r="G36" s="41">
        <f>'сад 26'!N34+'сад 26'!N14</f>
        <v>206888</v>
      </c>
    </row>
    <row r="37" spans="1:9" ht="16.5">
      <c r="A37" s="32"/>
      <c r="B37" s="33"/>
      <c r="C37" s="34" t="s">
        <v>36</v>
      </c>
      <c r="D37" s="34"/>
      <c r="E37" s="34"/>
      <c r="F37" s="35"/>
      <c r="G37" s="41">
        <f>'сад 26'!N15+'сад 26'!N24+'сад 26'!N25+'сад 26'!N26</f>
        <v>696185.86</v>
      </c>
      <c r="H37" s="31"/>
      <c r="I37" s="31"/>
    </row>
    <row r="38" spans="1:7" ht="16.5" hidden="1">
      <c r="A38" s="32"/>
      <c r="B38" s="33"/>
      <c r="C38" s="34"/>
      <c r="D38" s="34"/>
      <c r="E38" s="34"/>
      <c r="F38" s="35"/>
      <c r="G38" s="41"/>
    </row>
    <row r="39" spans="1:7" ht="16.5" hidden="1">
      <c r="A39" s="32"/>
      <c r="B39" s="33"/>
      <c r="C39" s="34"/>
      <c r="D39" s="34"/>
      <c r="E39" s="34"/>
      <c r="F39" s="35"/>
      <c r="G39" s="41"/>
    </row>
    <row r="40" spans="1:7" ht="16.5">
      <c r="A40" s="26" t="s">
        <v>78</v>
      </c>
      <c r="B40" s="27" t="s">
        <v>79</v>
      </c>
      <c r="C40" s="28" t="s">
        <v>73</v>
      </c>
      <c r="D40" s="28"/>
      <c r="E40" s="28"/>
      <c r="F40" s="29">
        <v>6000</v>
      </c>
      <c r="G40" s="42"/>
    </row>
    <row r="41" spans="1:7" ht="16.5" hidden="1">
      <c r="A41" s="26" t="s">
        <v>78</v>
      </c>
      <c r="B41" s="27"/>
      <c r="C41" s="39" t="s">
        <v>74</v>
      </c>
      <c r="D41" s="28"/>
      <c r="E41" s="28"/>
      <c r="F41" s="29"/>
      <c r="G41" s="43"/>
    </row>
    <row r="42" spans="1:7" ht="16.5" hidden="1">
      <c r="A42" s="26" t="s">
        <v>78</v>
      </c>
      <c r="B42" s="27"/>
      <c r="C42" s="39" t="s">
        <v>75</v>
      </c>
      <c r="D42" s="28"/>
      <c r="E42" s="28"/>
      <c r="F42" s="29"/>
      <c r="G42" s="43"/>
    </row>
    <row r="43" spans="1:7" ht="16.5" hidden="1">
      <c r="A43" s="26" t="s">
        <v>78</v>
      </c>
      <c r="B43" s="27"/>
      <c r="C43" s="39" t="s">
        <v>35</v>
      </c>
      <c r="D43" s="28"/>
      <c r="E43" s="28"/>
      <c r="F43" s="29"/>
      <c r="G43" s="43"/>
    </row>
    <row r="44" spans="1:7" ht="16.5">
      <c r="A44" s="26"/>
      <c r="B44" s="27"/>
      <c r="C44" s="39" t="s">
        <v>32</v>
      </c>
      <c r="D44" s="28"/>
      <c r="E44" s="28"/>
      <c r="F44" s="29"/>
      <c r="G44" s="43">
        <f>F40</f>
        <v>6000</v>
      </c>
    </row>
    <row r="45" spans="1:9" ht="38.25" customHeight="1">
      <c r="A45" s="26" t="s">
        <v>80</v>
      </c>
      <c r="B45" s="27" t="s">
        <v>81</v>
      </c>
      <c r="C45" s="28" t="s">
        <v>82</v>
      </c>
      <c r="D45" s="28"/>
      <c r="E45" s="29">
        <v>127348.06</v>
      </c>
      <c r="F45" s="136">
        <v>1023462</v>
      </c>
      <c r="G45" s="137"/>
      <c r="H45" s="129"/>
      <c r="I45" s="37"/>
    </row>
    <row r="46" spans="1:8" ht="16.5">
      <c r="A46" s="26"/>
      <c r="B46" s="27"/>
      <c r="C46" s="39" t="s">
        <v>21</v>
      </c>
      <c r="D46" s="39"/>
      <c r="E46" s="44"/>
      <c r="F46" s="136"/>
      <c r="G46" s="138">
        <f>E45+F45</f>
        <v>1150810.06</v>
      </c>
      <c r="H46" s="129"/>
    </row>
    <row r="47" spans="1:8" ht="16.5">
      <c r="A47" s="26" t="s">
        <v>309</v>
      </c>
      <c r="B47" s="27" t="s">
        <v>81</v>
      </c>
      <c r="C47" s="28" t="s">
        <v>73</v>
      </c>
      <c r="D47" s="39"/>
      <c r="E47" s="44"/>
      <c r="F47" s="136">
        <f>G48</f>
        <v>212.6</v>
      </c>
      <c r="G47" s="138"/>
      <c r="H47" s="129"/>
    </row>
    <row r="48" spans="1:8" ht="16.5">
      <c r="A48" s="26"/>
      <c r="B48" s="27"/>
      <c r="C48" s="39" t="s">
        <v>32</v>
      </c>
      <c r="D48" s="39"/>
      <c r="E48" s="44"/>
      <c r="F48" s="136"/>
      <c r="G48" s="138">
        <v>212.6</v>
      </c>
      <c r="H48" s="129"/>
    </row>
    <row r="49" spans="1:9" ht="16.5">
      <c r="A49" s="26" t="s">
        <v>83</v>
      </c>
      <c r="B49" s="27"/>
      <c r="C49" s="28"/>
      <c r="D49" s="28"/>
      <c r="E49" s="140">
        <f>E45+E23</f>
        <v>147411.41</v>
      </c>
      <c r="F49" s="140">
        <f>F45+F40+F23+F47</f>
        <v>8268880.660000001</v>
      </c>
      <c r="G49" s="141">
        <f>SUM(G24:G48)</f>
        <v>8416292.07</v>
      </c>
      <c r="H49" s="130"/>
      <c r="I49" s="31"/>
    </row>
    <row r="50" spans="5:7" ht="6" customHeight="1">
      <c r="E50" s="172"/>
      <c r="F50" s="172"/>
      <c r="G50" s="172"/>
    </row>
    <row r="51" spans="1:7" ht="15.75" customHeight="1">
      <c r="A51" t="s">
        <v>84</v>
      </c>
      <c r="B51" s="170" t="s">
        <v>300</v>
      </c>
      <c r="C51" s="170"/>
      <c r="D51" s="170"/>
      <c r="E51" s="172"/>
      <c r="F51" s="172"/>
      <c r="G51" s="172"/>
    </row>
    <row r="52" spans="1:7" s="17" customFormat="1" ht="9.75" customHeight="1">
      <c r="A52" s="17" t="s">
        <v>85</v>
      </c>
      <c r="B52" s="169" t="s">
        <v>44</v>
      </c>
      <c r="C52" s="169"/>
      <c r="D52" s="169"/>
      <c r="E52" s="172"/>
      <c r="F52" s="172"/>
      <c r="G52" s="172"/>
    </row>
    <row r="53" spans="1:7" ht="19.5" customHeight="1">
      <c r="A53" t="s">
        <v>86</v>
      </c>
      <c r="B53" s="170" t="s">
        <v>87</v>
      </c>
      <c r="C53" s="170"/>
      <c r="D53" s="170"/>
      <c r="E53" s="172"/>
      <c r="F53" s="172"/>
      <c r="G53" s="172"/>
    </row>
    <row r="54" spans="1:7" s="17" customFormat="1" ht="9.75" customHeight="1">
      <c r="A54" s="17" t="s">
        <v>85</v>
      </c>
      <c r="B54" s="169" t="s">
        <v>44</v>
      </c>
      <c r="C54" s="169"/>
      <c r="D54" s="169"/>
      <c r="E54" s="132"/>
      <c r="F54" s="132"/>
      <c r="G54" s="132"/>
    </row>
    <row r="55" spans="1:7" ht="25.5" customHeight="1">
      <c r="A55" s="45" t="s">
        <v>88</v>
      </c>
      <c r="B55" s="170" t="s">
        <v>89</v>
      </c>
      <c r="C55" s="170"/>
      <c r="D55" s="170"/>
      <c r="E55" s="133"/>
      <c r="F55" s="18"/>
      <c r="G55" s="18"/>
    </row>
    <row r="56" spans="1:8" s="17" customFormat="1" ht="9.75" customHeight="1">
      <c r="A56" s="17" t="s">
        <v>90</v>
      </c>
      <c r="B56" s="169" t="s">
        <v>91</v>
      </c>
      <c r="C56" s="169"/>
      <c r="D56" s="169"/>
      <c r="E56" s="132"/>
      <c r="F56" s="134"/>
      <c r="G56" s="134"/>
      <c r="H56" s="46"/>
    </row>
    <row r="57" spans="5:7" ht="12.75">
      <c r="E57" s="18"/>
      <c r="F57" s="18"/>
      <c r="G57" s="18"/>
    </row>
  </sheetData>
  <sheetProtection/>
  <mergeCells count="25">
    <mergeCell ref="D7:E7"/>
    <mergeCell ref="F7:G7"/>
    <mergeCell ref="E1:F1"/>
    <mergeCell ref="D2:G2"/>
    <mergeCell ref="D3:G3"/>
    <mergeCell ref="D4:G4"/>
    <mergeCell ref="D5:G5"/>
    <mergeCell ref="D6:G6"/>
    <mergeCell ref="A9:G9"/>
    <mergeCell ref="B14:E14"/>
    <mergeCell ref="B15:E15"/>
    <mergeCell ref="B16:E16"/>
    <mergeCell ref="B17:E17"/>
    <mergeCell ref="A21:A22"/>
    <mergeCell ref="B21:B22"/>
    <mergeCell ref="C21:C22"/>
    <mergeCell ref="D21:E21"/>
    <mergeCell ref="B54:D54"/>
    <mergeCell ref="B55:D55"/>
    <mergeCell ref="B56:D56"/>
    <mergeCell ref="F21:G21"/>
    <mergeCell ref="E50:G53"/>
    <mergeCell ref="B51:D51"/>
    <mergeCell ref="B52:D52"/>
    <mergeCell ref="B53:D53"/>
  </mergeCells>
  <printOptions/>
  <pageMargins left="0.75" right="0.75" top="1" bottom="1" header="0.5" footer="0.5"/>
  <pageSetup horizontalDpi="600" verticalDpi="600" orientation="portrait" paperSize="9" scale="79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2:DD167"/>
  <sheetViews>
    <sheetView zoomScalePageLayoutView="0" workbookViewId="0" topLeftCell="A1">
      <selection activeCell="BU17" sqref="BU17:DD17"/>
    </sheetView>
  </sheetViews>
  <sheetFormatPr defaultColWidth="0.85546875" defaultRowHeight="12.75"/>
  <cols>
    <col min="1" max="1" width="0.85546875" style="48" customWidth="1"/>
    <col min="2" max="16384" width="0.85546875" style="48" customWidth="1"/>
  </cols>
  <sheetData>
    <row r="1" ht="3" customHeight="1"/>
    <row r="2" spans="1:108" ht="15">
      <c r="A2" s="208" t="s">
        <v>194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</row>
    <row r="3" ht="6" customHeight="1"/>
    <row r="4" spans="1:108" ht="15">
      <c r="A4" s="209" t="s">
        <v>93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1"/>
      <c r="BU4" s="209" t="s">
        <v>195</v>
      </c>
      <c r="BV4" s="210"/>
      <c r="BW4" s="210"/>
      <c r="BX4" s="210"/>
      <c r="BY4" s="210"/>
      <c r="BZ4" s="210"/>
      <c r="CA4" s="210"/>
      <c r="CB4" s="210"/>
      <c r="CC4" s="210"/>
      <c r="CD4" s="210"/>
      <c r="CE4" s="210"/>
      <c r="CF4" s="210"/>
      <c r="CG4" s="210"/>
      <c r="CH4" s="210"/>
      <c r="CI4" s="210"/>
      <c r="CJ4" s="210"/>
      <c r="CK4" s="210"/>
      <c r="CL4" s="210"/>
      <c r="CM4" s="210"/>
      <c r="CN4" s="210"/>
      <c r="CO4" s="210"/>
      <c r="CP4" s="210"/>
      <c r="CQ4" s="210"/>
      <c r="CR4" s="210"/>
      <c r="CS4" s="210"/>
      <c r="CT4" s="210"/>
      <c r="CU4" s="210"/>
      <c r="CV4" s="210"/>
      <c r="CW4" s="210"/>
      <c r="CX4" s="210"/>
      <c r="CY4" s="210"/>
      <c r="CZ4" s="210"/>
      <c r="DA4" s="210"/>
      <c r="DB4" s="210"/>
      <c r="DC4" s="210"/>
      <c r="DD4" s="211"/>
    </row>
    <row r="5" spans="1:108" s="50" customFormat="1" ht="15" customHeight="1">
      <c r="A5" s="115"/>
      <c r="B5" s="199" t="s">
        <v>196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200"/>
      <c r="BU5" s="212">
        <f>BU7+BU13</f>
        <v>6520696.140000001</v>
      </c>
      <c r="BV5" s="213"/>
      <c r="BW5" s="213"/>
      <c r="BX5" s="213"/>
      <c r="BY5" s="213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  <c r="CU5" s="213"/>
      <c r="CV5" s="213"/>
      <c r="CW5" s="213"/>
      <c r="CX5" s="213"/>
      <c r="CY5" s="213"/>
      <c r="CZ5" s="213"/>
      <c r="DA5" s="213"/>
      <c r="DB5" s="213"/>
      <c r="DC5" s="213"/>
      <c r="DD5" s="214"/>
    </row>
    <row r="6" spans="1:108" ht="15">
      <c r="A6" s="116"/>
      <c r="B6" s="204" t="s">
        <v>119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5"/>
      <c r="BU6" s="196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7"/>
      <c r="DB6" s="197"/>
      <c r="DC6" s="197"/>
      <c r="DD6" s="198"/>
    </row>
    <row r="7" spans="1:108" ht="30" customHeight="1">
      <c r="A7" s="117"/>
      <c r="B7" s="189" t="s">
        <v>197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90"/>
      <c r="BU7" s="196">
        <f>BU9</f>
        <v>5513284.53</v>
      </c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8"/>
    </row>
    <row r="8" spans="1:108" ht="15">
      <c r="A8" s="116"/>
      <c r="B8" s="194" t="s">
        <v>102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5"/>
      <c r="BU8" s="196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  <c r="DD8" s="198"/>
    </row>
    <row r="9" spans="1:108" ht="45" customHeight="1">
      <c r="A9" s="117"/>
      <c r="B9" s="189" t="s">
        <v>198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90"/>
      <c r="BU9" s="191">
        <v>5513284.53</v>
      </c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3"/>
    </row>
    <row r="10" spans="1:108" ht="45" customHeight="1">
      <c r="A10" s="117"/>
      <c r="B10" s="189" t="s">
        <v>199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90"/>
      <c r="BU10" s="191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3"/>
    </row>
    <row r="11" spans="1:108" ht="45" customHeight="1">
      <c r="A11" s="117"/>
      <c r="B11" s="189" t="s">
        <v>200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90"/>
      <c r="BU11" s="191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/>
      <c r="CV11" s="192"/>
      <c r="CW11" s="192"/>
      <c r="CX11" s="192"/>
      <c r="CY11" s="192"/>
      <c r="CZ11" s="192"/>
      <c r="DA11" s="192"/>
      <c r="DB11" s="192"/>
      <c r="DC11" s="192"/>
      <c r="DD11" s="193"/>
    </row>
    <row r="12" spans="1:108" ht="30" customHeight="1">
      <c r="A12" s="117"/>
      <c r="B12" s="189" t="s">
        <v>201</v>
      </c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90"/>
      <c r="BU12" s="191">
        <v>2263952.31</v>
      </c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3"/>
    </row>
    <row r="13" spans="1:108" ht="30" customHeight="1">
      <c r="A13" s="117"/>
      <c r="B13" s="189" t="s">
        <v>202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90"/>
      <c r="BU13" s="191">
        <v>1007411.61</v>
      </c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3"/>
    </row>
    <row r="14" spans="1:108" ht="15">
      <c r="A14" s="118"/>
      <c r="B14" s="194" t="s">
        <v>102</v>
      </c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5"/>
      <c r="BU14" s="191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3"/>
    </row>
    <row r="15" spans="1:108" ht="30" customHeight="1">
      <c r="A15" s="117"/>
      <c r="B15" s="189" t="s">
        <v>203</v>
      </c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90"/>
      <c r="BU15" s="191">
        <v>985782.37</v>
      </c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/>
      <c r="DC15" s="192"/>
      <c r="DD15" s="193"/>
    </row>
    <row r="16" spans="1:108" ht="15">
      <c r="A16" s="117"/>
      <c r="B16" s="189" t="s">
        <v>204</v>
      </c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90"/>
      <c r="BU16" s="191">
        <v>11535.82</v>
      </c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3"/>
    </row>
    <row r="17" spans="1:108" s="50" customFormat="1" ht="15" customHeight="1">
      <c r="A17" s="115"/>
      <c r="B17" s="199" t="s">
        <v>205</v>
      </c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200"/>
      <c r="BU17" s="201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3"/>
    </row>
    <row r="18" spans="1:108" ht="15">
      <c r="A18" s="116"/>
      <c r="B18" s="204" t="s">
        <v>119</v>
      </c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5"/>
      <c r="BU18" s="191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3"/>
    </row>
    <row r="19" spans="1:108" ht="30" customHeight="1">
      <c r="A19" s="119"/>
      <c r="B19" s="206" t="s">
        <v>206</v>
      </c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7"/>
      <c r="BU19" s="196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8"/>
    </row>
    <row r="20" spans="1:108" ht="30" customHeight="1">
      <c r="A20" s="117"/>
      <c r="B20" s="189" t="s">
        <v>207</v>
      </c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90"/>
      <c r="BU20" s="196"/>
      <c r="BV20" s="197"/>
      <c r="BW20" s="197"/>
      <c r="BX20" s="197"/>
      <c r="BY20" s="197"/>
      <c r="BZ20" s="197"/>
      <c r="CA20" s="197"/>
      <c r="CB20" s="197"/>
      <c r="CC20" s="197"/>
      <c r="CD20" s="197"/>
      <c r="CE20" s="197"/>
      <c r="CF20" s="197"/>
      <c r="CG20" s="197"/>
      <c r="CH20" s="197"/>
      <c r="CI20" s="197"/>
      <c r="CJ20" s="197"/>
      <c r="CK20" s="197"/>
      <c r="CL20" s="197"/>
      <c r="CM20" s="197"/>
      <c r="CN20" s="197"/>
      <c r="CO20" s="197"/>
      <c r="CP20" s="197"/>
      <c r="CQ20" s="197"/>
      <c r="CR20" s="197"/>
      <c r="CS20" s="197"/>
      <c r="CT20" s="197"/>
      <c r="CU20" s="197"/>
      <c r="CV20" s="197"/>
      <c r="CW20" s="197"/>
      <c r="CX20" s="197"/>
      <c r="CY20" s="197"/>
      <c r="CZ20" s="197"/>
      <c r="DA20" s="197"/>
      <c r="DB20" s="197"/>
      <c r="DC20" s="197"/>
      <c r="DD20" s="198"/>
    </row>
    <row r="21" spans="1:108" ht="15" customHeight="1">
      <c r="A21" s="120"/>
      <c r="B21" s="194" t="s">
        <v>208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5"/>
      <c r="BU21" s="196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  <c r="DD21" s="198"/>
    </row>
    <row r="22" spans="1:108" ht="15" customHeight="1">
      <c r="A22" s="120"/>
      <c r="B22" s="189" t="s">
        <v>209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90"/>
      <c r="BU22" s="191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3"/>
    </row>
    <row r="23" spans="1:108" ht="15" customHeight="1">
      <c r="A23" s="120"/>
      <c r="B23" s="189" t="s">
        <v>210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189"/>
      <c r="BT23" s="190"/>
      <c r="BU23" s="191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3"/>
    </row>
    <row r="24" spans="1:108" ht="15" customHeight="1">
      <c r="A24" s="120"/>
      <c r="B24" s="189" t="s">
        <v>211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90"/>
      <c r="BU24" s="191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3"/>
    </row>
    <row r="25" spans="1:108" ht="15" customHeight="1">
      <c r="A25" s="120"/>
      <c r="B25" s="189" t="s">
        <v>212</v>
      </c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90"/>
      <c r="BU25" s="191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3"/>
    </row>
    <row r="26" spans="1:108" ht="15" customHeight="1">
      <c r="A26" s="120"/>
      <c r="B26" s="189" t="s">
        <v>213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90"/>
      <c r="BU26" s="191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3"/>
    </row>
    <row r="27" spans="1:108" ht="15" customHeight="1">
      <c r="A27" s="120"/>
      <c r="B27" s="189" t="s">
        <v>214</v>
      </c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90"/>
      <c r="BU27" s="191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3"/>
    </row>
    <row r="28" spans="1:108" ht="15" customHeight="1">
      <c r="A28" s="120"/>
      <c r="B28" s="189" t="s">
        <v>215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90"/>
      <c r="BU28" s="191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3"/>
    </row>
    <row r="29" spans="1:108" ht="15" customHeight="1">
      <c r="A29" s="120"/>
      <c r="B29" s="189" t="s">
        <v>216</v>
      </c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90"/>
      <c r="BU29" s="191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3"/>
    </row>
    <row r="30" spans="1:108" ht="15" customHeight="1">
      <c r="A30" s="120"/>
      <c r="B30" s="189" t="s">
        <v>217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90"/>
      <c r="BU30" s="191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3"/>
    </row>
    <row r="31" spans="1:108" ht="15" customHeight="1">
      <c r="A31" s="120"/>
      <c r="B31" s="189" t="s">
        <v>218</v>
      </c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90"/>
      <c r="BU31" s="191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3"/>
    </row>
    <row r="32" spans="1:108" ht="45" customHeight="1">
      <c r="A32" s="117"/>
      <c r="B32" s="189" t="s">
        <v>219</v>
      </c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90"/>
      <c r="BU32" s="191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3"/>
    </row>
    <row r="33" spans="1:108" ht="13.5" customHeight="1">
      <c r="A33" s="120"/>
      <c r="B33" s="194" t="s">
        <v>208</v>
      </c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5"/>
      <c r="BU33" s="191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3"/>
    </row>
    <row r="34" spans="1:108" ht="13.5" customHeight="1">
      <c r="A34" s="120"/>
      <c r="B34" s="189" t="s">
        <v>220</v>
      </c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189"/>
      <c r="BQ34" s="189"/>
      <c r="BR34" s="189"/>
      <c r="BS34" s="189"/>
      <c r="BT34" s="190"/>
      <c r="BU34" s="191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3"/>
    </row>
    <row r="35" spans="1:108" ht="13.5" customHeight="1">
      <c r="A35" s="120"/>
      <c r="B35" s="189" t="s">
        <v>221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  <c r="BO35" s="189"/>
      <c r="BP35" s="189"/>
      <c r="BQ35" s="189"/>
      <c r="BR35" s="189"/>
      <c r="BS35" s="189"/>
      <c r="BT35" s="190"/>
      <c r="BU35" s="191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3"/>
    </row>
    <row r="36" spans="1:108" ht="13.5" customHeight="1">
      <c r="A36" s="120"/>
      <c r="B36" s="189" t="s">
        <v>222</v>
      </c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89"/>
      <c r="BQ36" s="189"/>
      <c r="BR36" s="189"/>
      <c r="BS36" s="189"/>
      <c r="BT36" s="190"/>
      <c r="BU36" s="191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2"/>
      <c r="DB36" s="192"/>
      <c r="DC36" s="192"/>
      <c r="DD36" s="193"/>
    </row>
    <row r="37" spans="1:108" ht="13.5" customHeight="1">
      <c r="A37" s="120"/>
      <c r="B37" s="189" t="s">
        <v>223</v>
      </c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  <c r="BM37" s="189"/>
      <c r="BN37" s="189"/>
      <c r="BO37" s="189"/>
      <c r="BP37" s="189"/>
      <c r="BQ37" s="189"/>
      <c r="BR37" s="189"/>
      <c r="BS37" s="189"/>
      <c r="BT37" s="190"/>
      <c r="BU37" s="191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3"/>
    </row>
    <row r="38" spans="1:108" ht="13.5" customHeight="1">
      <c r="A38" s="120"/>
      <c r="B38" s="189" t="s">
        <v>224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89"/>
      <c r="BN38" s="189"/>
      <c r="BO38" s="189"/>
      <c r="BP38" s="189"/>
      <c r="BQ38" s="189"/>
      <c r="BR38" s="189"/>
      <c r="BS38" s="189"/>
      <c r="BT38" s="190"/>
      <c r="BU38" s="191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192"/>
      <c r="CS38" s="192"/>
      <c r="CT38" s="192"/>
      <c r="CU38" s="192"/>
      <c r="CV38" s="192"/>
      <c r="CW38" s="192"/>
      <c r="CX38" s="192"/>
      <c r="CY38" s="192"/>
      <c r="CZ38" s="192"/>
      <c r="DA38" s="192"/>
      <c r="DB38" s="192"/>
      <c r="DC38" s="192"/>
      <c r="DD38" s="193"/>
    </row>
    <row r="39" spans="1:108" ht="13.5" customHeight="1">
      <c r="A39" s="120"/>
      <c r="B39" s="189" t="s">
        <v>225</v>
      </c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189"/>
      <c r="BH39" s="189"/>
      <c r="BI39" s="189"/>
      <c r="BJ39" s="189"/>
      <c r="BK39" s="189"/>
      <c r="BL39" s="189"/>
      <c r="BM39" s="189"/>
      <c r="BN39" s="189"/>
      <c r="BO39" s="189"/>
      <c r="BP39" s="189"/>
      <c r="BQ39" s="189"/>
      <c r="BR39" s="189"/>
      <c r="BS39" s="189"/>
      <c r="BT39" s="190"/>
      <c r="BU39" s="191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92"/>
      <c r="CG39" s="192"/>
      <c r="CH39" s="192"/>
      <c r="CI39" s="192"/>
      <c r="CJ39" s="192"/>
      <c r="CK39" s="192"/>
      <c r="CL39" s="192"/>
      <c r="CM39" s="192"/>
      <c r="CN39" s="192"/>
      <c r="CO39" s="192"/>
      <c r="CP39" s="192"/>
      <c r="CQ39" s="192"/>
      <c r="CR39" s="192"/>
      <c r="CS39" s="192"/>
      <c r="CT39" s="192"/>
      <c r="CU39" s="192"/>
      <c r="CV39" s="192"/>
      <c r="CW39" s="192"/>
      <c r="CX39" s="192"/>
      <c r="CY39" s="192"/>
      <c r="CZ39" s="192"/>
      <c r="DA39" s="192"/>
      <c r="DB39" s="192"/>
      <c r="DC39" s="192"/>
      <c r="DD39" s="193"/>
    </row>
    <row r="40" spans="1:108" ht="13.5" customHeight="1">
      <c r="A40" s="120"/>
      <c r="B40" s="189" t="s">
        <v>226</v>
      </c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89"/>
      <c r="BG40" s="189"/>
      <c r="BH40" s="189"/>
      <c r="BI40" s="189"/>
      <c r="BJ40" s="189"/>
      <c r="BK40" s="189"/>
      <c r="BL40" s="189"/>
      <c r="BM40" s="189"/>
      <c r="BN40" s="189"/>
      <c r="BO40" s="189"/>
      <c r="BP40" s="189"/>
      <c r="BQ40" s="189"/>
      <c r="BR40" s="189"/>
      <c r="BS40" s="189"/>
      <c r="BT40" s="190"/>
      <c r="BU40" s="191"/>
      <c r="BV40" s="192"/>
      <c r="BW40" s="192"/>
      <c r="BX40" s="192"/>
      <c r="BY40" s="192"/>
      <c r="BZ40" s="192"/>
      <c r="CA40" s="192"/>
      <c r="CB40" s="192"/>
      <c r="CC40" s="192"/>
      <c r="CD40" s="192"/>
      <c r="CE40" s="192"/>
      <c r="CF40" s="192"/>
      <c r="CG40" s="192"/>
      <c r="CH40" s="192"/>
      <c r="CI40" s="192"/>
      <c r="CJ40" s="192"/>
      <c r="CK40" s="192"/>
      <c r="CL40" s="192"/>
      <c r="CM40" s="192"/>
      <c r="CN40" s="192"/>
      <c r="CO40" s="192"/>
      <c r="CP40" s="192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2"/>
      <c r="DB40" s="192"/>
      <c r="DC40" s="192"/>
      <c r="DD40" s="193"/>
    </row>
    <row r="41" spans="1:108" ht="13.5" customHeight="1">
      <c r="A41" s="120"/>
      <c r="B41" s="189" t="s">
        <v>227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/>
      <c r="BR41" s="189"/>
      <c r="BS41" s="189"/>
      <c r="BT41" s="190"/>
      <c r="BU41" s="191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2"/>
      <c r="CP41" s="192"/>
      <c r="CQ41" s="192"/>
      <c r="CR41" s="192"/>
      <c r="CS41" s="192"/>
      <c r="CT41" s="192"/>
      <c r="CU41" s="192"/>
      <c r="CV41" s="192"/>
      <c r="CW41" s="192"/>
      <c r="CX41" s="192"/>
      <c r="CY41" s="192"/>
      <c r="CZ41" s="192"/>
      <c r="DA41" s="192"/>
      <c r="DB41" s="192"/>
      <c r="DC41" s="192"/>
      <c r="DD41" s="193"/>
    </row>
    <row r="42" spans="1:108" ht="13.5" customHeight="1">
      <c r="A42" s="120"/>
      <c r="B42" s="189" t="s">
        <v>228</v>
      </c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89"/>
      <c r="BQ42" s="189"/>
      <c r="BR42" s="189"/>
      <c r="BS42" s="189"/>
      <c r="BT42" s="190"/>
      <c r="BU42" s="191"/>
      <c r="BV42" s="192"/>
      <c r="BW42" s="192"/>
      <c r="BX42" s="192"/>
      <c r="BY42" s="192"/>
      <c r="BZ42" s="192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2"/>
      <c r="CP42" s="192"/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92"/>
      <c r="DB42" s="192"/>
      <c r="DC42" s="192"/>
      <c r="DD42" s="193"/>
    </row>
    <row r="43" spans="1:108" ht="13.5" customHeight="1">
      <c r="A43" s="120"/>
      <c r="B43" s="189" t="s">
        <v>229</v>
      </c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P43" s="189"/>
      <c r="BQ43" s="189"/>
      <c r="BR43" s="189"/>
      <c r="BS43" s="189"/>
      <c r="BT43" s="190"/>
      <c r="BU43" s="191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2"/>
      <c r="DB43" s="192"/>
      <c r="DC43" s="192"/>
      <c r="DD43" s="193"/>
    </row>
    <row r="44" spans="1:108" s="50" customFormat="1" ht="15" customHeight="1">
      <c r="A44" s="115"/>
      <c r="B44" s="199" t="s">
        <v>230</v>
      </c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  <c r="BI44" s="199"/>
      <c r="BJ44" s="199"/>
      <c r="BK44" s="199"/>
      <c r="BL44" s="199"/>
      <c r="BM44" s="199"/>
      <c r="BN44" s="199"/>
      <c r="BO44" s="199"/>
      <c r="BP44" s="199"/>
      <c r="BQ44" s="199"/>
      <c r="BR44" s="199"/>
      <c r="BS44" s="199"/>
      <c r="BT44" s="200"/>
      <c r="BU44" s="201">
        <f>BU47</f>
        <v>0</v>
      </c>
      <c r="BV44" s="202"/>
      <c r="BW44" s="202"/>
      <c r="BX44" s="202"/>
      <c r="BY44" s="202"/>
      <c r="BZ44" s="202"/>
      <c r="CA44" s="202"/>
      <c r="CB44" s="202"/>
      <c r="CC44" s="202"/>
      <c r="CD44" s="202"/>
      <c r="CE44" s="202"/>
      <c r="CF44" s="202"/>
      <c r="CG44" s="202"/>
      <c r="CH44" s="202"/>
      <c r="CI44" s="202"/>
      <c r="CJ44" s="202"/>
      <c r="CK44" s="202"/>
      <c r="CL44" s="202"/>
      <c r="CM44" s="202"/>
      <c r="CN44" s="202"/>
      <c r="CO44" s="202"/>
      <c r="CP44" s="202"/>
      <c r="CQ44" s="202"/>
      <c r="CR44" s="202"/>
      <c r="CS44" s="202"/>
      <c r="CT44" s="202"/>
      <c r="CU44" s="202"/>
      <c r="CV44" s="202"/>
      <c r="CW44" s="202"/>
      <c r="CX44" s="202"/>
      <c r="CY44" s="202"/>
      <c r="CZ44" s="202"/>
      <c r="DA44" s="202"/>
      <c r="DB44" s="202"/>
      <c r="DC44" s="202"/>
      <c r="DD44" s="203"/>
    </row>
    <row r="45" spans="1:108" ht="15" customHeight="1">
      <c r="A45" s="121"/>
      <c r="B45" s="204" t="s">
        <v>119</v>
      </c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5"/>
      <c r="BU45" s="191"/>
      <c r="BV45" s="192"/>
      <c r="BW45" s="192"/>
      <c r="BX45" s="192"/>
      <c r="BY45" s="192"/>
      <c r="BZ45" s="192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2"/>
      <c r="DA45" s="192"/>
      <c r="DB45" s="192"/>
      <c r="DC45" s="192"/>
      <c r="DD45" s="193"/>
    </row>
    <row r="46" spans="1:108" ht="15" customHeight="1">
      <c r="A46" s="117"/>
      <c r="B46" s="189" t="s">
        <v>231</v>
      </c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9"/>
      <c r="BL46" s="189"/>
      <c r="BM46" s="189"/>
      <c r="BN46" s="189"/>
      <c r="BO46" s="189"/>
      <c r="BP46" s="189"/>
      <c r="BQ46" s="189"/>
      <c r="BR46" s="189"/>
      <c r="BS46" s="189"/>
      <c r="BT46" s="190"/>
      <c r="BU46" s="191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3"/>
    </row>
    <row r="47" spans="1:108" ht="30" customHeight="1">
      <c r="A47" s="117"/>
      <c r="B47" s="189" t="s">
        <v>232</v>
      </c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189"/>
      <c r="BP47" s="189"/>
      <c r="BQ47" s="189"/>
      <c r="BR47" s="189"/>
      <c r="BS47" s="189"/>
      <c r="BT47" s="190"/>
      <c r="BU47" s="191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3"/>
    </row>
    <row r="48" spans="1:108" ht="15" customHeight="1">
      <c r="A48" s="120"/>
      <c r="B48" s="194" t="s">
        <v>208</v>
      </c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5"/>
      <c r="BU48" s="196"/>
      <c r="BV48" s="197"/>
      <c r="BW48" s="197"/>
      <c r="BX48" s="197"/>
      <c r="BY48" s="197"/>
      <c r="BZ48" s="197"/>
      <c r="CA48" s="197"/>
      <c r="CB48" s="197"/>
      <c r="CC48" s="197"/>
      <c r="CD48" s="197"/>
      <c r="CE48" s="197"/>
      <c r="CF48" s="197"/>
      <c r="CG48" s="197"/>
      <c r="CH48" s="197"/>
      <c r="CI48" s="197"/>
      <c r="CJ48" s="197"/>
      <c r="CK48" s="197"/>
      <c r="CL48" s="197"/>
      <c r="CM48" s="197"/>
      <c r="CN48" s="197"/>
      <c r="CO48" s="197"/>
      <c r="CP48" s="197"/>
      <c r="CQ48" s="197"/>
      <c r="CR48" s="197"/>
      <c r="CS48" s="197"/>
      <c r="CT48" s="197"/>
      <c r="CU48" s="197"/>
      <c r="CV48" s="197"/>
      <c r="CW48" s="197"/>
      <c r="CX48" s="197"/>
      <c r="CY48" s="197"/>
      <c r="CZ48" s="197"/>
      <c r="DA48" s="197"/>
      <c r="DB48" s="197"/>
      <c r="DC48" s="197"/>
      <c r="DD48" s="198"/>
    </row>
    <row r="49" spans="1:108" ht="15" customHeight="1">
      <c r="A49" s="120"/>
      <c r="B49" s="189" t="s">
        <v>233</v>
      </c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89"/>
      <c r="BQ49" s="189"/>
      <c r="BR49" s="189"/>
      <c r="BS49" s="189"/>
      <c r="BT49" s="190"/>
      <c r="BU49" s="191"/>
      <c r="BV49" s="192"/>
      <c r="BW49" s="192"/>
      <c r="BX49" s="192"/>
      <c r="BY49" s="192"/>
      <c r="BZ49" s="192"/>
      <c r="CA49" s="192"/>
      <c r="CB49" s="192"/>
      <c r="CC49" s="192"/>
      <c r="CD49" s="192"/>
      <c r="CE49" s="192"/>
      <c r="CF49" s="192"/>
      <c r="CG49" s="192"/>
      <c r="CH49" s="192"/>
      <c r="CI49" s="192"/>
      <c r="CJ49" s="192"/>
      <c r="CK49" s="192"/>
      <c r="CL49" s="192"/>
      <c r="CM49" s="192"/>
      <c r="CN49" s="192"/>
      <c r="CO49" s="192"/>
      <c r="CP49" s="192"/>
      <c r="CQ49" s="192"/>
      <c r="CR49" s="192"/>
      <c r="CS49" s="192"/>
      <c r="CT49" s="192"/>
      <c r="CU49" s="192"/>
      <c r="CV49" s="192"/>
      <c r="CW49" s="192"/>
      <c r="CX49" s="192"/>
      <c r="CY49" s="192"/>
      <c r="CZ49" s="192"/>
      <c r="DA49" s="192"/>
      <c r="DB49" s="192"/>
      <c r="DC49" s="192"/>
      <c r="DD49" s="193"/>
    </row>
    <row r="50" spans="1:108" ht="15" customHeight="1">
      <c r="A50" s="120"/>
      <c r="B50" s="189" t="s">
        <v>234</v>
      </c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89"/>
      <c r="BQ50" s="189"/>
      <c r="BR50" s="189"/>
      <c r="BS50" s="189"/>
      <c r="BT50" s="190"/>
      <c r="BU50" s="191"/>
      <c r="BV50" s="192"/>
      <c r="BW50" s="192"/>
      <c r="BX50" s="192"/>
      <c r="BY50" s="192"/>
      <c r="BZ50" s="192"/>
      <c r="CA50" s="192"/>
      <c r="CB50" s="192"/>
      <c r="CC50" s="192"/>
      <c r="CD50" s="192"/>
      <c r="CE50" s="192"/>
      <c r="CF50" s="192"/>
      <c r="CG50" s="192"/>
      <c r="CH50" s="192"/>
      <c r="CI50" s="192"/>
      <c r="CJ50" s="192"/>
      <c r="CK50" s="192"/>
      <c r="CL50" s="192"/>
      <c r="CM50" s="192"/>
      <c r="CN50" s="192"/>
      <c r="CO50" s="192"/>
      <c r="CP50" s="192"/>
      <c r="CQ50" s="192"/>
      <c r="CR50" s="192"/>
      <c r="CS50" s="192"/>
      <c r="CT50" s="192"/>
      <c r="CU50" s="192"/>
      <c r="CV50" s="192"/>
      <c r="CW50" s="192"/>
      <c r="CX50" s="192"/>
      <c r="CY50" s="192"/>
      <c r="CZ50" s="192"/>
      <c r="DA50" s="192"/>
      <c r="DB50" s="192"/>
      <c r="DC50" s="192"/>
      <c r="DD50" s="193"/>
    </row>
    <row r="51" spans="1:108" ht="15" customHeight="1">
      <c r="A51" s="120"/>
      <c r="B51" s="189" t="s">
        <v>235</v>
      </c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89"/>
      <c r="BQ51" s="189"/>
      <c r="BR51" s="189"/>
      <c r="BS51" s="189"/>
      <c r="BT51" s="190"/>
      <c r="BU51" s="191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192"/>
      <c r="CG51" s="192"/>
      <c r="CH51" s="192"/>
      <c r="CI51" s="192"/>
      <c r="CJ51" s="192"/>
      <c r="CK51" s="192"/>
      <c r="CL51" s="192"/>
      <c r="CM51" s="192"/>
      <c r="CN51" s="192"/>
      <c r="CO51" s="192"/>
      <c r="CP51" s="192"/>
      <c r="CQ51" s="192"/>
      <c r="CR51" s="192"/>
      <c r="CS51" s="192"/>
      <c r="CT51" s="192"/>
      <c r="CU51" s="192"/>
      <c r="CV51" s="192"/>
      <c r="CW51" s="192"/>
      <c r="CX51" s="192"/>
      <c r="CY51" s="192"/>
      <c r="CZ51" s="192"/>
      <c r="DA51" s="192"/>
      <c r="DB51" s="192"/>
      <c r="DC51" s="192"/>
      <c r="DD51" s="193"/>
    </row>
    <row r="52" spans="1:108" ht="15" customHeight="1">
      <c r="A52" s="120"/>
      <c r="B52" s="189" t="s">
        <v>236</v>
      </c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89"/>
      <c r="BQ52" s="189"/>
      <c r="BR52" s="189"/>
      <c r="BS52" s="189"/>
      <c r="BT52" s="190"/>
      <c r="BU52" s="191"/>
      <c r="BV52" s="192"/>
      <c r="BW52" s="192"/>
      <c r="BX52" s="192"/>
      <c r="BY52" s="192"/>
      <c r="BZ52" s="192"/>
      <c r="CA52" s="192"/>
      <c r="CB52" s="192"/>
      <c r="CC52" s="192"/>
      <c r="CD52" s="192"/>
      <c r="CE52" s="192"/>
      <c r="CF52" s="192"/>
      <c r="CG52" s="192"/>
      <c r="CH52" s="192"/>
      <c r="CI52" s="192"/>
      <c r="CJ52" s="192"/>
      <c r="CK52" s="192"/>
      <c r="CL52" s="192"/>
      <c r="CM52" s="192"/>
      <c r="CN52" s="192"/>
      <c r="CO52" s="192"/>
      <c r="CP52" s="192"/>
      <c r="CQ52" s="192"/>
      <c r="CR52" s="192"/>
      <c r="CS52" s="192"/>
      <c r="CT52" s="192"/>
      <c r="CU52" s="192"/>
      <c r="CV52" s="192"/>
      <c r="CW52" s="192"/>
      <c r="CX52" s="192"/>
      <c r="CY52" s="192"/>
      <c r="CZ52" s="192"/>
      <c r="DA52" s="192"/>
      <c r="DB52" s="192"/>
      <c r="DC52" s="192"/>
      <c r="DD52" s="193"/>
    </row>
    <row r="53" spans="1:108" ht="15" customHeight="1">
      <c r="A53" s="120"/>
      <c r="B53" s="189" t="s">
        <v>237</v>
      </c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89"/>
      <c r="BQ53" s="189"/>
      <c r="BR53" s="189"/>
      <c r="BS53" s="189"/>
      <c r="BT53" s="190"/>
      <c r="BU53" s="191"/>
      <c r="BV53" s="192"/>
      <c r="BW53" s="192"/>
      <c r="BX53" s="192"/>
      <c r="BY53" s="192"/>
      <c r="BZ53" s="192"/>
      <c r="CA53" s="192"/>
      <c r="CB53" s="192"/>
      <c r="CC53" s="192"/>
      <c r="CD53" s="192"/>
      <c r="CE53" s="192"/>
      <c r="CF53" s="192"/>
      <c r="CG53" s="192"/>
      <c r="CH53" s="192"/>
      <c r="CI53" s="192"/>
      <c r="CJ53" s="192"/>
      <c r="CK53" s="192"/>
      <c r="CL53" s="192"/>
      <c r="CM53" s="192"/>
      <c r="CN53" s="192"/>
      <c r="CO53" s="192"/>
      <c r="CP53" s="192"/>
      <c r="CQ53" s="192"/>
      <c r="CR53" s="192"/>
      <c r="CS53" s="192"/>
      <c r="CT53" s="192"/>
      <c r="CU53" s="192"/>
      <c r="CV53" s="192"/>
      <c r="CW53" s="192"/>
      <c r="CX53" s="192"/>
      <c r="CY53" s="192"/>
      <c r="CZ53" s="192"/>
      <c r="DA53" s="192"/>
      <c r="DB53" s="192"/>
      <c r="DC53" s="192"/>
      <c r="DD53" s="193"/>
    </row>
    <row r="54" spans="1:108" ht="15" customHeight="1">
      <c r="A54" s="120"/>
      <c r="B54" s="189" t="s">
        <v>238</v>
      </c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189"/>
      <c r="BT54" s="190"/>
      <c r="BU54" s="191"/>
      <c r="BV54" s="192"/>
      <c r="BW54" s="192"/>
      <c r="BX54" s="192"/>
      <c r="BY54" s="192"/>
      <c r="BZ54" s="192"/>
      <c r="CA54" s="192"/>
      <c r="CB54" s="192"/>
      <c r="CC54" s="192"/>
      <c r="CD54" s="192"/>
      <c r="CE54" s="192"/>
      <c r="CF54" s="192"/>
      <c r="CG54" s="192"/>
      <c r="CH54" s="192"/>
      <c r="CI54" s="192"/>
      <c r="CJ54" s="192"/>
      <c r="CK54" s="192"/>
      <c r="CL54" s="192"/>
      <c r="CM54" s="192"/>
      <c r="CN54" s="192"/>
      <c r="CO54" s="192"/>
      <c r="CP54" s="192"/>
      <c r="CQ54" s="192"/>
      <c r="CR54" s="192"/>
      <c r="CS54" s="192"/>
      <c r="CT54" s="192"/>
      <c r="CU54" s="192"/>
      <c r="CV54" s="192"/>
      <c r="CW54" s="192"/>
      <c r="CX54" s="192"/>
      <c r="CY54" s="192"/>
      <c r="CZ54" s="192"/>
      <c r="DA54" s="192"/>
      <c r="DB54" s="192"/>
      <c r="DC54" s="192"/>
      <c r="DD54" s="193"/>
    </row>
    <row r="55" spans="1:108" ht="15" customHeight="1">
      <c r="A55" s="120"/>
      <c r="B55" s="189" t="s">
        <v>239</v>
      </c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  <c r="BO55" s="189"/>
      <c r="BP55" s="189"/>
      <c r="BQ55" s="189"/>
      <c r="BR55" s="189"/>
      <c r="BS55" s="189"/>
      <c r="BT55" s="190"/>
      <c r="BU55" s="191"/>
      <c r="BV55" s="192"/>
      <c r="BW55" s="192"/>
      <c r="BX55" s="192"/>
      <c r="BY55" s="192"/>
      <c r="BZ55" s="192"/>
      <c r="CA55" s="192"/>
      <c r="CB55" s="192"/>
      <c r="CC55" s="192"/>
      <c r="CD55" s="192"/>
      <c r="CE55" s="192"/>
      <c r="CF55" s="192"/>
      <c r="CG55" s="192"/>
      <c r="CH55" s="192"/>
      <c r="CI55" s="192"/>
      <c r="CJ55" s="192"/>
      <c r="CK55" s="192"/>
      <c r="CL55" s="192"/>
      <c r="CM55" s="192"/>
      <c r="CN55" s="192"/>
      <c r="CO55" s="192"/>
      <c r="CP55" s="192"/>
      <c r="CQ55" s="192"/>
      <c r="CR55" s="192"/>
      <c r="CS55" s="192"/>
      <c r="CT55" s="192"/>
      <c r="CU55" s="192"/>
      <c r="CV55" s="192"/>
      <c r="CW55" s="192"/>
      <c r="CX55" s="192"/>
      <c r="CY55" s="192"/>
      <c r="CZ55" s="192"/>
      <c r="DA55" s="192"/>
      <c r="DB55" s="192"/>
      <c r="DC55" s="192"/>
      <c r="DD55" s="193"/>
    </row>
    <row r="56" spans="1:108" ht="15" customHeight="1">
      <c r="A56" s="120"/>
      <c r="B56" s="189" t="s">
        <v>240</v>
      </c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189"/>
      <c r="BK56" s="189"/>
      <c r="BL56" s="189"/>
      <c r="BM56" s="189"/>
      <c r="BN56" s="189"/>
      <c r="BO56" s="189"/>
      <c r="BP56" s="189"/>
      <c r="BQ56" s="189"/>
      <c r="BR56" s="189"/>
      <c r="BS56" s="189"/>
      <c r="BT56" s="190"/>
      <c r="BU56" s="191"/>
      <c r="BV56" s="192"/>
      <c r="BW56" s="192"/>
      <c r="BX56" s="192"/>
      <c r="BY56" s="192"/>
      <c r="BZ56" s="192"/>
      <c r="CA56" s="192"/>
      <c r="CB56" s="192"/>
      <c r="CC56" s="192"/>
      <c r="CD56" s="192"/>
      <c r="CE56" s="192"/>
      <c r="CF56" s="192"/>
      <c r="CG56" s="192"/>
      <c r="CH56" s="192"/>
      <c r="CI56" s="192"/>
      <c r="CJ56" s="192"/>
      <c r="CK56" s="192"/>
      <c r="CL56" s="192"/>
      <c r="CM56" s="192"/>
      <c r="CN56" s="192"/>
      <c r="CO56" s="192"/>
      <c r="CP56" s="192"/>
      <c r="CQ56" s="192"/>
      <c r="CR56" s="192"/>
      <c r="CS56" s="192"/>
      <c r="CT56" s="192"/>
      <c r="CU56" s="192"/>
      <c r="CV56" s="192"/>
      <c r="CW56" s="192"/>
      <c r="CX56" s="192"/>
      <c r="CY56" s="192"/>
      <c r="CZ56" s="192"/>
      <c r="DA56" s="192"/>
      <c r="DB56" s="192"/>
      <c r="DC56" s="192"/>
      <c r="DD56" s="193"/>
    </row>
    <row r="57" spans="1:108" ht="15" customHeight="1">
      <c r="A57" s="120"/>
      <c r="B57" s="189" t="s">
        <v>241</v>
      </c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  <c r="BO57" s="189"/>
      <c r="BP57" s="189"/>
      <c r="BQ57" s="189"/>
      <c r="BR57" s="189"/>
      <c r="BS57" s="189"/>
      <c r="BT57" s="190"/>
      <c r="BU57" s="191"/>
      <c r="BV57" s="192"/>
      <c r="BW57" s="192"/>
      <c r="BX57" s="192"/>
      <c r="BY57" s="192"/>
      <c r="BZ57" s="192"/>
      <c r="CA57" s="192"/>
      <c r="CB57" s="192"/>
      <c r="CC57" s="192"/>
      <c r="CD57" s="192"/>
      <c r="CE57" s="192"/>
      <c r="CF57" s="192"/>
      <c r="CG57" s="192"/>
      <c r="CH57" s="192"/>
      <c r="CI57" s="192"/>
      <c r="CJ57" s="192"/>
      <c r="CK57" s="192"/>
      <c r="CL57" s="192"/>
      <c r="CM57" s="192"/>
      <c r="CN57" s="192"/>
      <c r="CO57" s="192"/>
      <c r="CP57" s="192"/>
      <c r="CQ57" s="192"/>
      <c r="CR57" s="192"/>
      <c r="CS57" s="192"/>
      <c r="CT57" s="192"/>
      <c r="CU57" s="192"/>
      <c r="CV57" s="192"/>
      <c r="CW57" s="192"/>
      <c r="CX57" s="192"/>
      <c r="CY57" s="192"/>
      <c r="CZ57" s="192"/>
      <c r="DA57" s="192"/>
      <c r="DB57" s="192"/>
      <c r="DC57" s="192"/>
      <c r="DD57" s="193"/>
    </row>
    <row r="58" spans="1:108" ht="15" customHeight="1">
      <c r="A58" s="120"/>
      <c r="B58" s="189" t="s">
        <v>242</v>
      </c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89"/>
      <c r="BQ58" s="189"/>
      <c r="BR58" s="189"/>
      <c r="BS58" s="189"/>
      <c r="BT58" s="190"/>
      <c r="BU58" s="191"/>
      <c r="BV58" s="192"/>
      <c r="BW58" s="192"/>
      <c r="BX58" s="192"/>
      <c r="BY58" s="192"/>
      <c r="BZ58" s="192"/>
      <c r="CA58" s="192"/>
      <c r="CB58" s="192"/>
      <c r="CC58" s="192"/>
      <c r="CD58" s="192"/>
      <c r="CE58" s="192"/>
      <c r="CF58" s="192"/>
      <c r="CG58" s="192"/>
      <c r="CH58" s="192"/>
      <c r="CI58" s="192"/>
      <c r="CJ58" s="192"/>
      <c r="CK58" s="192"/>
      <c r="CL58" s="192"/>
      <c r="CM58" s="192"/>
      <c r="CN58" s="192"/>
      <c r="CO58" s="192"/>
      <c r="CP58" s="192"/>
      <c r="CQ58" s="192"/>
      <c r="CR58" s="192"/>
      <c r="CS58" s="192"/>
      <c r="CT58" s="192"/>
      <c r="CU58" s="192"/>
      <c r="CV58" s="192"/>
      <c r="CW58" s="192"/>
      <c r="CX58" s="192"/>
      <c r="CY58" s="192"/>
      <c r="CZ58" s="192"/>
      <c r="DA58" s="192"/>
      <c r="DB58" s="192"/>
      <c r="DC58" s="192"/>
      <c r="DD58" s="193"/>
    </row>
    <row r="59" spans="1:108" ht="15" customHeight="1">
      <c r="A59" s="120"/>
      <c r="B59" s="189" t="s">
        <v>243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189"/>
      <c r="BQ59" s="189"/>
      <c r="BR59" s="189"/>
      <c r="BS59" s="189"/>
      <c r="BT59" s="190"/>
      <c r="BU59" s="191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3"/>
    </row>
    <row r="60" spans="1:108" ht="15" customHeight="1">
      <c r="A60" s="120"/>
      <c r="B60" s="189" t="s">
        <v>244</v>
      </c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9"/>
      <c r="BL60" s="189"/>
      <c r="BM60" s="189"/>
      <c r="BN60" s="189"/>
      <c r="BO60" s="189"/>
      <c r="BP60" s="189"/>
      <c r="BQ60" s="189"/>
      <c r="BR60" s="189"/>
      <c r="BS60" s="189"/>
      <c r="BT60" s="190"/>
      <c r="BU60" s="191"/>
      <c r="BV60" s="192"/>
      <c r="BW60" s="192"/>
      <c r="BX60" s="192"/>
      <c r="BY60" s="192"/>
      <c r="BZ60" s="192"/>
      <c r="CA60" s="192"/>
      <c r="CB60" s="192"/>
      <c r="CC60" s="192"/>
      <c r="CD60" s="192"/>
      <c r="CE60" s="192"/>
      <c r="CF60" s="192"/>
      <c r="CG60" s="192"/>
      <c r="CH60" s="192"/>
      <c r="CI60" s="192"/>
      <c r="CJ60" s="192"/>
      <c r="CK60" s="192"/>
      <c r="CL60" s="192"/>
      <c r="CM60" s="192"/>
      <c r="CN60" s="192"/>
      <c r="CO60" s="192"/>
      <c r="CP60" s="192"/>
      <c r="CQ60" s="192"/>
      <c r="CR60" s="192"/>
      <c r="CS60" s="192"/>
      <c r="CT60" s="192"/>
      <c r="CU60" s="192"/>
      <c r="CV60" s="192"/>
      <c r="CW60" s="192"/>
      <c r="CX60" s="192"/>
      <c r="CY60" s="192"/>
      <c r="CZ60" s="192"/>
      <c r="DA60" s="192"/>
      <c r="DB60" s="192"/>
      <c r="DC60" s="192"/>
      <c r="DD60" s="193"/>
    </row>
    <row r="61" spans="1:108" ht="15" customHeight="1">
      <c r="A61" s="120"/>
      <c r="B61" s="189" t="s">
        <v>245</v>
      </c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9"/>
      <c r="BL61" s="189"/>
      <c r="BM61" s="189"/>
      <c r="BN61" s="189"/>
      <c r="BO61" s="189"/>
      <c r="BP61" s="189"/>
      <c r="BQ61" s="189"/>
      <c r="BR61" s="189"/>
      <c r="BS61" s="189"/>
      <c r="BT61" s="190"/>
      <c r="BU61" s="191"/>
      <c r="BV61" s="192"/>
      <c r="BW61" s="192"/>
      <c r="BX61" s="192"/>
      <c r="BY61" s="192"/>
      <c r="BZ61" s="192"/>
      <c r="CA61" s="192"/>
      <c r="CB61" s="192"/>
      <c r="CC61" s="192"/>
      <c r="CD61" s="192"/>
      <c r="CE61" s="192"/>
      <c r="CF61" s="192"/>
      <c r="CG61" s="192"/>
      <c r="CH61" s="192"/>
      <c r="CI61" s="192"/>
      <c r="CJ61" s="192"/>
      <c r="CK61" s="192"/>
      <c r="CL61" s="192"/>
      <c r="CM61" s="192"/>
      <c r="CN61" s="192"/>
      <c r="CO61" s="192"/>
      <c r="CP61" s="192"/>
      <c r="CQ61" s="192"/>
      <c r="CR61" s="192"/>
      <c r="CS61" s="192"/>
      <c r="CT61" s="192"/>
      <c r="CU61" s="192"/>
      <c r="CV61" s="192"/>
      <c r="CW61" s="192"/>
      <c r="CX61" s="192"/>
      <c r="CY61" s="192"/>
      <c r="CZ61" s="192"/>
      <c r="DA61" s="192"/>
      <c r="DB61" s="192"/>
      <c r="DC61" s="192"/>
      <c r="DD61" s="193"/>
    </row>
    <row r="62" spans="1:108" ht="45" customHeight="1">
      <c r="A62" s="117"/>
      <c r="B62" s="189" t="s">
        <v>246</v>
      </c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89"/>
      <c r="BI62" s="189"/>
      <c r="BJ62" s="189"/>
      <c r="BK62" s="189"/>
      <c r="BL62" s="189"/>
      <c r="BM62" s="189"/>
      <c r="BN62" s="189"/>
      <c r="BO62" s="189"/>
      <c r="BP62" s="189"/>
      <c r="BQ62" s="189"/>
      <c r="BR62" s="189"/>
      <c r="BS62" s="189"/>
      <c r="BT62" s="190"/>
      <c r="BU62" s="191"/>
      <c r="BV62" s="192"/>
      <c r="BW62" s="192"/>
      <c r="BX62" s="192"/>
      <c r="BY62" s="192"/>
      <c r="BZ62" s="192"/>
      <c r="CA62" s="192"/>
      <c r="CB62" s="192"/>
      <c r="CC62" s="192"/>
      <c r="CD62" s="192"/>
      <c r="CE62" s="192"/>
      <c r="CF62" s="192"/>
      <c r="CG62" s="192"/>
      <c r="CH62" s="192"/>
      <c r="CI62" s="192"/>
      <c r="CJ62" s="192"/>
      <c r="CK62" s="192"/>
      <c r="CL62" s="192"/>
      <c r="CM62" s="192"/>
      <c r="CN62" s="192"/>
      <c r="CO62" s="192"/>
      <c r="CP62" s="192"/>
      <c r="CQ62" s="192"/>
      <c r="CR62" s="192"/>
      <c r="CS62" s="192"/>
      <c r="CT62" s="192"/>
      <c r="CU62" s="192"/>
      <c r="CV62" s="192"/>
      <c r="CW62" s="192"/>
      <c r="CX62" s="192"/>
      <c r="CY62" s="192"/>
      <c r="CZ62" s="192"/>
      <c r="DA62" s="192"/>
      <c r="DB62" s="192"/>
      <c r="DC62" s="192"/>
      <c r="DD62" s="193"/>
    </row>
    <row r="63" spans="1:108" ht="15" customHeight="1">
      <c r="A63" s="122"/>
      <c r="B63" s="194" t="s">
        <v>208</v>
      </c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/>
      <c r="AS63" s="194"/>
      <c r="AT63" s="194"/>
      <c r="AU63" s="194"/>
      <c r="AV63" s="194"/>
      <c r="AW63" s="194"/>
      <c r="AX63" s="194"/>
      <c r="AY63" s="194"/>
      <c r="AZ63" s="194"/>
      <c r="BA63" s="194"/>
      <c r="BB63" s="194"/>
      <c r="BC63" s="194"/>
      <c r="BD63" s="194"/>
      <c r="BE63" s="194"/>
      <c r="BF63" s="194"/>
      <c r="BG63" s="194"/>
      <c r="BH63" s="194"/>
      <c r="BI63" s="194"/>
      <c r="BJ63" s="194"/>
      <c r="BK63" s="194"/>
      <c r="BL63" s="194"/>
      <c r="BM63" s="194"/>
      <c r="BN63" s="194"/>
      <c r="BO63" s="194"/>
      <c r="BP63" s="194"/>
      <c r="BQ63" s="194"/>
      <c r="BR63" s="194"/>
      <c r="BS63" s="194"/>
      <c r="BT63" s="195"/>
      <c r="BU63" s="191"/>
      <c r="BV63" s="192"/>
      <c r="BW63" s="192"/>
      <c r="BX63" s="192"/>
      <c r="BY63" s="192"/>
      <c r="BZ63" s="192"/>
      <c r="CA63" s="192"/>
      <c r="CB63" s="192"/>
      <c r="CC63" s="192"/>
      <c r="CD63" s="192"/>
      <c r="CE63" s="192"/>
      <c r="CF63" s="192"/>
      <c r="CG63" s="192"/>
      <c r="CH63" s="192"/>
      <c r="CI63" s="192"/>
      <c r="CJ63" s="192"/>
      <c r="CK63" s="192"/>
      <c r="CL63" s="192"/>
      <c r="CM63" s="192"/>
      <c r="CN63" s="192"/>
      <c r="CO63" s="192"/>
      <c r="CP63" s="192"/>
      <c r="CQ63" s="192"/>
      <c r="CR63" s="192"/>
      <c r="CS63" s="192"/>
      <c r="CT63" s="192"/>
      <c r="CU63" s="192"/>
      <c r="CV63" s="192"/>
      <c r="CW63" s="192"/>
      <c r="CX63" s="192"/>
      <c r="CY63" s="192"/>
      <c r="CZ63" s="192"/>
      <c r="DA63" s="192"/>
      <c r="DB63" s="192"/>
      <c r="DC63" s="192"/>
      <c r="DD63" s="193"/>
    </row>
    <row r="64" spans="1:108" ht="15" customHeight="1">
      <c r="A64" s="117"/>
      <c r="B64" s="189" t="s">
        <v>247</v>
      </c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89"/>
      <c r="BB64" s="189"/>
      <c r="BC64" s="189"/>
      <c r="BD64" s="189"/>
      <c r="BE64" s="189"/>
      <c r="BF64" s="189"/>
      <c r="BG64" s="189"/>
      <c r="BH64" s="189"/>
      <c r="BI64" s="189"/>
      <c r="BJ64" s="189"/>
      <c r="BK64" s="189"/>
      <c r="BL64" s="189"/>
      <c r="BM64" s="189"/>
      <c r="BN64" s="189"/>
      <c r="BO64" s="189"/>
      <c r="BP64" s="189"/>
      <c r="BQ64" s="189"/>
      <c r="BR64" s="189"/>
      <c r="BS64" s="189"/>
      <c r="BT64" s="190"/>
      <c r="BU64" s="191"/>
      <c r="BV64" s="192"/>
      <c r="BW64" s="192"/>
      <c r="BX64" s="192"/>
      <c r="BY64" s="192"/>
      <c r="BZ64" s="192"/>
      <c r="CA64" s="192"/>
      <c r="CB64" s="192"/>
      <c r="CC64" s="192"/>
      <c r="CD64" s="192"/>
      <c r="CE64" s="192"/>
      <c r="CF64" s="192"/>
      <c r="CG64" s="192"/>
      <c r="CH64" s="192"/>
      <c r="CI64" s="192"/>
      <c r="CJ64" s="192"/>
      <c r="CK64" s="192"/>
      <c r="CL64" s="192"/>
      <c r="CM64" s="192"/>
      <c r="CN64" s="192"/>
      <c r="CO64" s="192"/>
      <c r="CP64" s="192"/>
      <c r="CQ64" s="192"/>
      <c r="CR64" s="192"/>
      <c r="CS64" s="192"/>
      <c r="CT64" s="192"/>
      <c r="CU64" s="192"/>
      <c r="CV64" s="192"/>
      <c r="CW64" s="192"/>
      <c r="CX64" s="192"/>
      <c r="CY64" s="192"/>
      <c r="CZ64" s="192"/>
      <c r="DA64" s="192"/>
      <c r="DB64" s="192"/>
      <c r="DC64" s="192"/>
      <c r="DD64" s="193"/>
    </row>
    <row r="65" spans="1:108" ht="15" customHeight="1">
      <c r="A65" s="117"/>
      <c r="B65" s="189" t="s">
        <v>248</v>
      </c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89"/>
      <c r="AT65" s="189"/>
      <c r="AU65" s="189"/>
      <c r="AV65" s="189"/>
      <c r="AW65" s="189"/>
      <c r="AX65" s="189"/>
      <c r="AY65" s="189"/>
      <c r="AZ65" s="189"/>
      <c r="BA65" s="189"/>
      <c r="BB65" s="189"/>
      <c r="BC65" s="189"/>
      <c r="BD65" s="189"/>
      <c r="BE65" s="189"/>
      <c r="BF65" s="189"/>
      <c r="BG65" s="189"/>
      <c r="BH65" s="189"/>
      <c r="BI65" s="189"/>
      <c r="BJ65" s="189"/>
      <c r="BK65" s="189"/>
      <c r="BL65" s="189"/>
      <c r="BM65" s="189"/>
      <c r="BN65" s="189"/>
      <c r="BO65" s="189"/>
      <c r="BP65" s="189"/>
      <c r="BQ65" s="189"/>
      <c r="BR65" s="189"/>
      <c r="BS65" s="189"/>
      <c r="BT65" s="190"/>
      <c r="BU65" s="191"/>
      <c r="BV65" s="192"/>
      <c r="BW65" s="192"/>
      <c r="BX65" s="192"/>
      <c r="BY65" s="192"/>
      <c r="BZ65" s="192"/>
      <c r="CA65" s="192"/>
      <c r="CB65" s="192"/>
      <c r="CC65" s="192"/>
      <c r="CD65" s="192"/>
      <c r="CE65" s="192"/>
      <c r="CF65" s="192"/>
      <c r="CG65" s="192"/>
      <c r="CH65" s="192"/>
      <c r="CI65" s="192"/>
      <c r="CJ65" s="192"/>
      <c r="CK65" s="192"/>
      <c r="CL65" s="192"/>
      <c r="CM65" s="192"/>
      <c r="CN65" s="192"/>
      <c r="CO65" s="192"/>
      <c r="CP65" s="192"/>
      <c r="CQ65" s="192"/>
      <c r="CR65" s="192"/>
      <c r="CS65" s="192"/>
      <c r="CT65" s="192"/>
      <c r="CU65" s="192"/>
      <c r="CV65" s="192"/>
      <c r="CW65" s="192"/>
      <c r="CX65" s="192"/>
      <c r="CY65" s="192"/>
      <c r="CZ65" s="192"/>
      <c r="DA65" s="192"/>
      <c r="DB65" s="192"/>
      <c r="DC65" s="192"/>
      <c r="DD65" s="193"/>
    </row>
    <row r="66" spans="1:108" ht="15" customHeight="1">
      <c r="A66" s="117"/>
      <c r="B66" s="189" t="s">
        <v>249</v>
      </c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189"/>
      <c r="AT66" s="189"/>
      <c r="AU66" s="189"/>
      <c r="AV66" s="189"/>
      <c r="AW66" s="189"/>
      <c r="AX66" s="189"/>
      <c r="AY66" s="189"/>
      <c r="AZ66" s="189"/>
      <c r="BA66" s="189"/>
      <c r="BB66" s="189"/>
      <c r="BC66" s="189"/>
      <c r="BD66" s="189"/>
      <c r="BE66" s="189"/>
      <c r="BF66" s="189"/>
      <c r="BG66" s="189"/>
      <c r="BH66" s="189"/>
      <c r="BI66" s="189"/>
      <c r="BJ66" s="189"/>
      <c r="BK66" s="189"/>
      <c r="BL66" s="189"/>
      <c r="BM66" s="189"/>
      <c r="BN66" s="189"/>
      <c r="BO66" s="189"/>
      <c r="BP66" s="189"/>
      <c r="BQ66" s="189"/>
      <c r="BR66" s="189"/>
      <c r="BS66" s="189"/>
      <c r="BT66" s="190"/>
      <c r="BU66" s="191"/>
      <c r="BV66" s="192"/>
      <c r="BW66" s="192"/>
      <c r="BX66" s="192"/>
      <c r="BY66" s="192"/>
      <c r="BZ66" s="192"/>
      <c r="CA66" s="192"/>
      <c r="CB66" s="192"/>
      <c r="CC66" s="192"/>
      <c r="CD66" s="192"/>
      <c r="CE66" s="192"/>
      <c r="CF66" s="192"/>
      <c r="CG66" s="192"/>
      <c r="CH66" s="192"/>
      <c r="CI66" s="192"/>
      <c r="CJ66" s="192"/>
      <c r="CK66" s="192"/>
      <c r="CL66" s="192"/>
      <c r="CM66" s="192"/>
      <c r="CN66" s="192"/>
      <c r="CO66" s="192"/>
      <c r="CP66" s="192"/>
      <c r="CQ66" s="192"/>
      <c r="CR66" s="192"/>
      <c r="CS66" s="192"/>
      <c r="CT66" s="192"/>
      <c r="CU66" s="192"/>
      <c r="CV66" s="192"/>
      <c r="CW66" s="192"/>
      <c r="CX66" s="192"/>
      <c r="CY66" s="192"/>
      <c r="CZ66" s="192"/>
      <c r="DA66" s="192"/>
      <c r="DB66" s="192"/>
      <c r="DC66" s="192"/>
      <c r="DD66" s="193"/>
    </row>
    <row r="67" spans="1:108" ht="15">
      <c r="A67" s="127"/>
      <c r="B67" s="189" t="s">
        <v>250</v>
      </c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  <c r="AS67" s="189"/>
      <c r="AT67" s="189"/>
      <c r="AU67" s="189"/>
      <c r="AV67" s="189"/>
      <c r="AW67" s="189"/>
      <c r="AX67" s="189"/>
      <c r="AY67" s="189"/>
      <c r="AZ67" s="189"/>
      <c r="BA67" s="189"/>
      <c r="BB67" s="189"/>
      <c r="BC67" s="189"/>
      <c r="BD67" s="189"/>
      <c r="BE67" s="189"/>
      <c r="BF67" s="189"/>
      <c r="BG67" s="189"/>
      <c r="BH67" s="189"/>
      <c r="BI67" s="189"/>
      <c r="BJ67" s="189"/>
      <c r="BK67" s="189"/>
      <c r="BL67" s="189"/>
      <c r="BM67" s="189"/>
      <c r="BN67" s="189"/>
      <c r="BO67" s="189"/>
      <c r="BP67" s="189"/>
      <c r="BQ67" s="189"/>
      <c r="BR67" s="189"/>
      <c r="BS67" s="189"/>
      <c r="BT67" s="190"/>
      <c r="BU67" s="191"/>
      <c r="BV67" s="192"/>
      <c r="BW67" s="192"/>
      <c r="BX67" s="192"/>
      <c r="BY67" s="192"/>
      <c r="BZ67" s="192"/>
      <c r="CA67" s="192"/>
      <c r="CB67" s="192"/>
      <c r="CC67" s="192"/>
      <c r="CD67" s="192"/>
      <c r="CE67" s="192"/>
      <c r="CF67" s="192"/>
      <c r="CG67" s="192"/>
      <c r="CH67" s="192"/>
      <c r="CI67" s="192"/>
      <c r="CJ67" s="192"/>
      <c r="CK67" s="192"/>
      <c r="CL67" s="192"/>
      <c r="CM67" s="192"/>
      <c r="CN67" s="192"/>
      <c r="CO67" s="192"/>
      <c r="CP67" s="192"/>
      <c r="CQ67" s="192"/>
      <c r="CR67" s="192"/>
      <c r="CS67" s="192"/>
      <c r="CT67" s="192"/>
      <c r="CU67" s="192"/>
      <c r="CV67" s="192"/>
      <c r="CW67" s="192"/>
      <c r="CX67" s="192"/>
      <c r="CY67" s="192"/>
      <c r="CZ67" s="192"/>
      <c r="DA67" s="192"/>
      <c r="DB67" s="192"/>
      <c r="DC67" s="192"/>
      <c r="DD67" s="193"/>
    </row>
    <row r="68" spans="1:108" ht="15">
      <c r="A68" s="127"/>
      <c r="B68" s="189" t="s">
        <v>251</v>
      </c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  <c r="AR68" s="189"/>
      <c r="AS68" s="189"/>
      <c r="AT68" s="189"/>
      <c r="AU68" s="189"/>
      <c r="AV68" s="189"/>
      <c r="AW68" s="189"/>
      <c r="AX68" s="189"/>
      <c r="AY68" s="189"/>
      <c r="AZ68" s="189"/>
      <c r="BA68" s="189"/>
      <c r="BB68" s="189"/>
      <c r="BC68" s="189"/>
      <c r="BD68" s="189"/>
      <c r="BE68" s="189"/>
      <c r="BF68" s="189"/>
      <c r="BG68" s="189"/>
      <c r="BH68" s="189"/>
      <c r="BI68" s="189"/>
      <c r="BJ68" s="189"/>
      <c r="BK68" s="189"/>
      <c r="BL68" s="189"/>
      <c r="BM68" s="189"/>
      <c r="BN68" s="189"/>
      <c r="BO68" s="189"/>
      <c r="BP68" s="189"/>
      <c r="BQ68" s="189"/>
      <c r="BR68" s="189"/>
      <c r="BS68" s="189"/>
      <c r="BT68" s="190"/>
      <c r="BU68" s="191"/>
      <c r="BV68" s="192"/>
      <c r="BW68" s="192"/>
      <c r="BX68" s="192"/>
      <c r="BY68" s="192"/>
      <c r="BZ68" s="192"/>
      <c r="CA68" s="192"/>
      <c r="CB68" s="192"/>
      <c r="CC68" s="192"/>
      <c r="CD68" s="192"/>
      <c r="CE68" s="192"/>
      <c r="CF68" s="192"/>
      <c r="CG68" s="192"/>
      <c r="CH68" s="192"/>
      <c r="CI68" s="192"/>
      <c r="CJ68" s="192"/>
      <c r="CK68" s="192"/>
      <c r="CL68" s="192"/>
      <c r="CM68" s="192"/>
      <c r="CN68" s="192"/>
      <c r="CO68" s="192"/>
      <c r="CP68" s="192"/>
      <c r="CQ68" s="192"/>
      <c r="CR68" s="192"/>
      <c r="CS68" s="192"/>
      <c r="CT68" s="192"/>
      <c r="CU68" s="192"/>
      <c r="CV68" s="192"/>
      <c r="CW68" s="192"/>
      <c r="CX68" s="192"/>
      <c r="CY68" s="192"/>
      <c r="CZ68" s="192"/>
      <c r="DA68" s="192"/>
      <c r="DB68" s="192"/>
      <c r="DC68" s="192"/>
      <c r="DD68" s="193"/>
    </row>
    <row r="69" spans="1:108" ht="15">
      <c r="A69" s="127"/>
      <c r="B69" s="189" t="s">
        <v>252</v>
      </c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/>
      <c r="AL69" s="189"/>
      <c r="AM69" s="189"/>
      <c r="AN69" s="189"/>
      <c r="AO69" s="189"/>
      <c r="AP69" s="189"/>
      <c r="AQ69" s="189"/>
      <c r="AR69" s="189"/>
      <c r="AS69" s="189"/>
      <c r="AT69" s="189"/>
      <c r="AU69" s="189"/>
      <c r="AV69" s="189"/>
      <c r="AW69" s="189"/>
      <c r="AX69" s="189"/>
      <c r="AY69" s="189"/>
      <c r="AZ69" s="189"/>
      <c r="BA69" s="189"/>
      <c r="BB69" s="189"/>
      <c r="BC69" s="189"/>
      <c r="BD69" s="189"/>
      <c r="BE69" s="189"/>
      <c r="BF69" s="189"/>
      <c r="BG69" s="189"/>
      <c r="BH69" s="189"/>
      <c r="BI69" s="189"/>
      <c r="BJ69" s="189"/>
      <c r="BK69" s="189"/>
      <c r="BL69" s="189"/>
      <c r="BM69" s="189"/>
      <c r="BN69" s="189"/>
      <c r="BO69" s="189"/>
      <c r="BP69" s="189"/>
      <c r="BQ69" s="189"/>
      <c r="BR69" s="189"/>
      <c r="BS69" s="189"/>
      <c r="BT69" s="190"/>
      <c r="BU69" s="191"/>
      <c r="BV69" s="192"/>
      <c r="BW69" s="192"/>
      <c r="BX69" s="192"/>
      <c r="BY69" s="192"/>
      <c r="BZ69" s="192"/>
      <c r="CA69" s="192"/>
      <c r="CB69" s="192"/>
      <c r="CC69" s="192"/>
      <c r="CD69" s="192"/>
      <c r="CE69" s="192"/>
      <c r="CF69" s="192"/>
      <c r="CG69" s="192"/>
      <c r="CH69" s="192"/>
      <c r="CI69" s="192"/>
      <c r="CJ69" s="192"/>
      <c r="CK69" s="192"/>
      <c r="CL69" s="192"/>
      <c r="CM69" s="192"/>
      <c r="CN69" s="192"/>
      <c r="CO69" s="192"/>
      <c r="CP69" s="192"/>
      <c r="CQ69" s="192"/>
      <c r="CR69" s="192"/>
      <c r="CS69" s="192"/>
      <c r="CT69" s="192"/>
      <c r="CU69" s="192"/>
      <c r="CV69" s="192"/>
      <c r="CW69" s="192"/>
      <c r="CX69" s="192"/>
      <c r="CY69" s="192"/>
      <c r="CZ69" s="192"/>
      <c r="DA69" s="192"/>
      <c r="DB69" s="192"/>
      <c r="DC69" s="192"/>
      <c r="DD69" s="193"/>
    </row>
    <row r="70" spans="1:108" ht="15">
      <c r="A70" s="127"/>
      <c r="B70" s="189" t="s">
        <v>253</v>
      </c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  <c r="AR70" s="189"/>
      <c r="AS70" s="189"/>
      <c r="AT70" s="189"/>
      <c r="AU70" s="189"/>
      <c r="AV70" s="189"/>
      <c r="AW70" s="189"/>
      <c r="AX70" s="189"/>
      <c r="AY70" s="189"/>
      <c r="AZ70" s="189"/>
      <c r="BA70" s="189"/>
      <c r="BB70" s="189"/>
      <c r="BC70" s="189"/>
      <c r="BD70" s="189"/>
      <c r="BE70" s="189"/>
      <c r="BF70" s="189"/>
      <c r="BG70" s="189"/>
      <c r="BH70" s="189"/>
      <c r="BI70" s="189"/>
      <c r="BJ70" s="189"/>
      <c r="BK70" s="189"/>
      <c r="BL70" s="189"/>
      <c r="BM70" s="189"/>
      <c r="BN70" s="189"/>
      <c r="BO70" s="189"/>
      <c r="BP70" s="189"/>
      <c r="BQ70" s="189"/>
      <c r="BR70" s="189"/>
      <c r="BS70" s="189"/>
      <c r="BT70" s="190"/>
      <c r="BU70" s="191"/>
      <c r="BV70" s="192"/>
      <c r="BW70" s="192"/>
      <c r="BX70" s="192"/>
      <c r="BY70" s="192"/>
      <c r="BZ70" s="192"/>
      <c r="CA70" s="192"/>
      <c r="CB70" s="192"/>
      <c r="CC70" s="192"/>
      <c r="CD70" s="192"/>
      <c r="CE70" s="192"/>
      <c r="CF70" s="192"/>
      <c r="CG70" s="192"/>
      <c r="CH70" s="192"/>
      <c r="CI70" s="192"/>
      <c r="CJ70" s="192"/>
      <c r="CK70" s="192"/>
      <c r="CL70" s="192"/>
      <c r="CM70" s="192"/>
      <c r="CN70" s="192"/>
      <c r="CO70" s="192"/>
      <c r="CP70" s="192"/>
      <c r="CQ70" s="192"/>
      <c r="CR70" s="192"/>
      <c r="CS70" s="192"/>
      <c r="CT70" s="192"/>
      <c r="CU70" s="192"/>
      <c r="CV70" s="192"/>
      <c r="CW70" s="192"/>
      <c r="CX70" s="192"/>
      <c r="CY70" s="192"/>
      <c r="CZ70" s="192"/>
      <c r="DA70" s="192"/>
      <c r="DB70" s="192"/>
      <c r="DC70" s="192"/>
      <c r="DD70" s="193"/>
    </row>
    <row r="71" spans="1:108" ht="15">
      <c r="A71" s="127"/>
      <c r="B71" s="189" t="s">
        <v>254</v>
      </c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  <c r="AR71" s="189"/>
      <c r="AS71" s="189"/>
      <c r="AT71" s="189"/>
      <c r="AU71" s="189"/>
      <c r="AV71" s="189"/>
      <c r="AW71" s="189"/>
      <c r="AX71" s="189"/>
      <c r="AY71" s="189"/>
      <c r="AZ71" s="189"/>
      <c r="BA71" s="189"/>
      <c r="BB71" s="189"/>
      <c r="BC71" s="189"/>
      <c r="BD71" s="189"/>
      <c r="BE71" s="189"/>
      <c r="BF71" s="189"/>
      <c r="BG71" s="189"/>
      <c r="BH71" s="189"/>
      <c r="BI71" s="189"/>
      <c r="BJ71" s="189"/>
      <c r="BK71" s="189"/>
      <c r="BL71" s="189"/>
      <c r="BM71" s="189"/>
      <c r="BN71" s="189"/>
      <c r="BO71" s="189"/>
      <c r="BP71" s="189"/>
      <c r="BQ71" s="189"/>
      <c r="BR71" s="189"/>
      <c r="BS71" s="189"/>
      <c r="BT71" s="190"/>
      <c r="BU71" s="191"/>
      <c r="BV71" s="192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2"/>
      <c r="CW71" s="192"/>
      <c r="CX71" s="192"/>
      <c r="CY71" s="192"/>
      <c r="CZ71" s="192"/>
      <c r="DA71" s="192"/>
      <c r="DB71" s="192"/>
      <c r="DC71" s="192"/>
      <c r="DD71" s="193"/>
    </row>
    <row r="72" spans="1:108" ht="15">
      <c r="A72" s="127"/>
      <c r="B72" s="189" t="s">
        <v>255</v>
      </c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  <c r="AM72" s="189"/>
      <c r="AN72" s="189"/>
      <c r="AO72" s="189"/>
      <c r="AP72" s="189"/>
      <c r="AQ72" s="189"/>
      <c r="AR72" s="189"/>
      <c r="AS72" s="189"/>
      <c r="AT72" s="189"/>
      <c r="AU72" s="189"/>
      <c r="AV72" s="189"/>
      <c r="AW72" s="189"/>
      <c r="AX72" s="189"/>
      <c r="AY72" s="189"/>
      <c r="AZ72" s="189"/>
      <c r="BA72" s="189"/>
      <c r="BB72" s="189"/>
      <c r="BC72" s="189"/>
      <c r="BD72" s="189"/>
      <c r="BE72" s="189"/>
      <c r="BF72" s="189"/>
      <c r="BG72" s="189"/>
      <c r="BH72" s="189"/>
      <c r="BI72" s="189"/>
      <c r="BJ72" s="189"/>
      <c r="BK72" s="189"/>
      <c r="BL72" s="189"/>
      <c r="BM72" s="189"/>
      <c r="BN72" s="189"/>
      <c r="BO72" s="189"/>
      <c r="BP72" s="189"/>
      <c r="BQ72" s="189"/>
      <c r="BR72" s="189"/>
      <c r="BS72" s="189"/>
      <c r="BT72" s="190"/>
      <c r="BU72" s="191"/>
      <c r="BV72" s="192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2"/>
      <c r="CH72" s="192"/>
      <c r="CI72" s="192"/>
      <c r="CJ72" s="192"/>
      <c r="CK72" s="192"/>
      <c r="CL72" s="192"/>
      <c r="CM72" s="192"/>
      <c r="CN72" s="192"/>
      <c r="CO72" s="192"/>
      <c r="CP72" s="192"/>
      <c r="CQ72" s="192"/>
      <c r="CR72" s="192"/>
      <c r="CS72" s="192"/>
      <c r="CT72" s="192"/>
      <c r="CU72" s="192"/>
      <c r="CV72" s="192"/>
      <c r="CW72" s="192"/>
      <c r="CX72" s="192"/>
      <c r="CY72" s="192"/>
      <c r="CZ72" s="192"/>
      <c r="DA72" s="192"/>
      <c r="DB72" s="192"/>
      <c r="DC72" s="192"/>
      <c r="DD72" s="193"/>
    </row>
    <row r="73" spans="1:108" ht="15">
      <c r="A73" s="127"/>
      <c r="B73" s="189" t="s">
        <v>256</v>
      </c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89"/>
      <c r="AN73" s="189"/>
      <c r="AO73" s="189"/>
      <c r="AP73" s="189"/>
      <c r="AQ73" s="189"/>
      <c r="AR73" s="189"/>
      <c r="AS73" s="189"/>
      <c r="AT73" s="189"/>
      <c r="AU73" s="189"/>
      <c r="AV73" s="189"/>
      <c r="AW73" s="189"/>
      <c r="AX73" s="189"/>
      <c r="AY73" s="189"/>
      <c r="AZ73" s="189"/>
      <c r="BA73" s="189"/>
      <c r="BB73" s="189"/>
      <c r="BC73" s="189"/>
      <c r="BD73" s="189"/>
      <c r="BE73" s="189"/>
      <c r="BF73" s="189"/>
      <c r="BG73" s="189"/>
      <c r="BH73" s="189"/>
      <c r="BI73" s="189"/>
      <c r="BJ73" s="189"/>
      <c r="BK73" s="189"/>
      <c r="BL73" s="189"/>
      <c r="BM73" s="189"/>
      <c r="BN73" s="189"/>
      <c r="BO73" s="189"/>
      <c r="BP73" s="189"/>
      <c r="BQ73" s="189"/>
      <c r="BR73" s="189"/>
      <c r="BS73" s="189"/>
      <c r="BT73" s="190"/>
      <c r="BU73" s="191"/>
      <c r="BV73" s="192"/>
      <c r="BW73" s="192"/>
      <c r="BX73" s="192"/>
      <c r="BY73" s="192"/>
      <c r="BZ73" s="192"/>
      <c r="CA73" s="192"/>
      <c r="CB73" s="192"/>
      <c r="CC73" s="192"/>
      <c r="CD73" s="192"/>
      <c r="CE73" s="192"/>
      <c r="CF73" s="192"/>
      <c r="CG73" s="192"/>
      <c r="CH73" s="192"/>
      <c r="CI73" s="192"/>
      <c r="CJ73" s="192"/>
      <c r="CK73" s="192"/>
      <c r="CL73" s="192"/>
      <c r="CM73" s="192"/>
      <c r="CN73" s="192"/>
      <c r="CO73" s="192"/>
      <c r="CP73" s="192"/>
      <c r="CQ73" s="192"/>
      <c r="CR73" s="192"/>
      <c r="CS73" s="192"/>
      <c r="CT73" s="192"/>
      <c r="CU73" s="192"/>
      <c r="CV73" s="192"/>
      <c r="CW73" s="192"/>
      <c r="CX73" s="192"/>
      <c r="CY73" s="192"/>
      <c r="CZ73" s="192"/>
      <c r="DA73" s="192"/>
      <c r="DB73" s="192"/>
      <c r="DC73" s="192"/>
      <c r="DD73" s="193"/>
    </row>
    <row r="74" spans="1:108" ht="15">
      <c r="A74" s="127"/>
      <c r="B74" s="189" t="s">
        <v>257</v>
      </c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189"/>
      <c r="AL74" s="189"/>
      <c r="AM74" s="189"/>
      <c r="AN74" s="189"/>
      <c r="AO74" s="189"/>
      <c r="AP74" s="189"/>
      <c r="AQ74" s="189"/>
      <c r="AR74" s="189"/>
      <c r="AS74" s="189"/>
      <c r="AT74" s="189"/>
      <c r="AU74" s="189"/>
      <c r="AV74" s="189"/>
      <c r="AW74" s="189"/>
      <c r="AX74" s="189"/>
      <c r="AY74" s="189"/>
      <c r="AZ74" s="189"/>
      <c r="BA74" s="189"/>
      <c r="BB74" s="189"/>
      <c r="BC74" s="189"/>
      <c r="BD74" s="189"/>
      <c r="BE74" s="189"/>
      <c r="BF74" s="189"/>
      <c r="BG74" s="189"/>
      <c r="BH74" s="189"/>
      <c r="BI74" s="189"/>
      <c r="BJ74" s="189"/>
      <c r="BK74" s="189"/>
      <c r="BL74" s="189"/>
      <c r="BM74" s="189"/>
      <c r="BN74" s="189"/>
      <c r="BO74" s="189"/>
      <c r="BP74" s="189"/>
      <c r="BQ74" s="189"/>
      <c r="BR74" s="189"/>
      <c r="BS74" s="189"/>
      <c r="BT74" s="190"/>
      <c r="BU74" s="191"/>
      <c r="BV74" s="192"/>
      <c r="BW74" s="192"/>
      <c r="BX74" s="192"/>
      <c r="BY74" s="192"/>
      <c r="BZ74" s="192"/>
      <c r="CA74" s="192"/>
      <c r="CB74" s="192"/>
      <c r="CC74" s="192"/>
      <c r="CD74" s="192"/>
      <c r="CE74" s="192"/>
      <c r="CF74" s="192"/>
      <c r="CG74" s="192"/>
      <c r="CH74" s="192"/>
      <c r="CI74" s="192"/>
      <c r="CJ74" s="192"/>
      <c r="CK74" s="192"/>
      <c r="CL74" s="192"/>
      <c r="CM74" s="192"/>
      <c r="CN74" s="192"/>
      <c r="CO74" s="192"/>
      <c r="CP74" s="192"/>
      <c r="CQ74" s="192"/>
      <c r="CR74" s="192"/>
      <c r="CS74" s="192"/>
      <c r="CT74" s="192"/>
      <c r="CU74" s="192"/>
      <c r="CV74" s="192"/>
      <c r="CW74" s="192"/>
      <c r="CX74" s="192"/>
      <c r="CY74" s="192"/>
      <c r="CZ74" s="192"/>
      <c r="DA74" s="192"/>
      <c r="DB74" s="192"/>
      <c r="DC74" s="192"/>
      <c r="DD74" s="193"/>
    </row>
    <row r="75" spans="1:108" ht="15">
      <c r="A75" s="127"/>
      <c r="B75" s="189" t="s">
        <v>258</v>
      </c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  <c r="AM75" s="189"/>
      <c r="AN75" s="189"/>
      <c r="AO75" s="189"/>
      <c r="AP75" s="189"/>
      <c r="AQ75" s="189"/>
      <c r="AR75" s="189"/>
      <c r="AS75" s="189"/>
      <c r="AT75" s="189"/>
      <c r="AU75" s="189"/>
      <c r="AV75" s="189"/>
      <c r="AW75" s="189"/>
      <c r="AX75" s="189"/>
      <c r="AY75" s="189"/>
      <c r="AZ75" s="189"/>
      <c r="BA75" s="189"/>
      <c r="BB75" s="189"/>
      <c r="BC75" s="189"/>
      <c r="BD75" s="189"/>
      <c r="BE75" s="189"/>
      <c r="BF75" s="189"/>
      <c r="BG75" s="189"/>
      <c r="BH75" s="189"/>
      <c r="BI75" s="189"/>
      <c r="BJ75" s="189"/>
      <c r="BK75" s="189"/>
      <c r="BL75" s="189"/>
      <c r="BM75" s="189"/>
      <c r="BN75" s="189"/>
      <c r="BO75" s="189"/>
      <c r="BP75" s="189"/>
      <c r="BQ75" s="189"/>
      <c r="BR75" s="189"/>
      <c r="BS75" s="189"/>
      <c r="BT75" s="190"/>
      <c r="BU75" s="191"/>
      <c r="BV75" s="192"/>
      <c r="BW75" s="192"/>
      <c r="BX75" s="192"/>
      <c r="BY75" s="192"/>
      <c r="BZ75" s="192"/>
      <c r="CA75" s="192"/>
      <c r="CB75" s="192"/>
      <c r="CC75" s="192"/>
      <c r="CD75" s="192"/>
      <c r="CE75" s="192"/>
      <c r="CF75" s="192"/>
      <c r="CG75" s="192"/>
      <c r="CH75" s="192"/>
      <c r="CI75" s="192"/>
      <c r="CJ75" s="192"/>
      <c r="CK75" s="192"/>
      <c r="CL75" s="192"/>
      <c r="CM75" s="192"/>
      <c r="CN75" s="192"/>
      <c r="CO75" s="192"/>
      <c r="CP75" s="192"/>
      <c r="CQ75" s="192"/>
      <c r="CR75" s="192"/>
      <c r="CS75" s="192"/>
      <c r="CT75" s="192"/>
      <c r="CU75" s="192"/>
      <c r="CV75" s="192"/>
      <c r="CW75" s="192"/>
      <c r="CX75" s="192"/>
      <c r="CY75" s="192"/>
      <c r="CZ75" s="192"/>
      <c r="DA75" s="192"/>
      <c r="DB75" s="192"/>
      <c r="DC75" s="192"/>
      <c r="DD75" s="193"/>
    </row>
    <row r="76" spans="1:108" ht="15">
      <c r="A76" s="128"/>
      <c r="B76" s="189" t="s">
        <v>259</v>
      </c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89"/>
      <c r="BI76" s="189"/>
      <c r="BJ76" s="189"/>
      <c r="BK76" s="189"/>
      <c r="BL76" s="189"/>
      <c r="BM76" s="189"/>
      <c r="BN76" s="189"/>
      <c r="BO76" s="189"/>
      <c r="BP76" s="189"/>
      <c r="BQ76" s="189"/>
      <c r="BR76" s="189"/>
      <c r="BS76" s="189"/>
      <c r="BT76" s="190"/>
      <c r="BU76" s="191"/>
      <c r="BV76" s="192"/>
      <c r="BW76" s="192"/>
      <c r="BX76" s="192"/>
      <c r="BY76" s="192"/>
      <c r="BZ76" s="192"/>
      <c r="CA76" s="192"/>
      <c r="CB76" s="192"/>
      <c r="CC76" s="192"/>
      <c r="CD76" s="192"/>
      <c r="CE76" s="192"/>
      <c r="CF76" s="192"/>
      <c r="CG76" s="192"/>
      <c r="CH76" s="192"/>
      <c r="CI76" s="192"/>
      <c r="CJ76" s="192"/>
      <c r="CK76" s="192"/>
      <c r="CL76" s="192"/>
      <c r="CM76" s="192"/>
      <c r="CN76" s="192"/>
      <c r="CO76" s="192"/>
      <c r="CP76" s="192"/>
      <c r="CQ76" s="192"/>
      <c r="CR76" s="192"/>
      <c r="CS76" s="192"/>
      <c r="CT76" s="192"/>
      <c r="CU76" s="192"/>
      <c r="CV76" s="192"/>
      <c r="CW76" s="192"/>
      <c r="CX76" s="192"/>
      <c r="CY76" s="192"/>
      <c r="CZ76" s="192"/>
      <c r="DA76" s="192"/>
      <c r="DB76" s="192"/>
      <c r="DC76" s="192"/>
      <c r="DD76" s="193"/>
    </row>
    <row r="77" spans="73:108" ht="15"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</row>
    <row r="78" spans="73:108" ht="15"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</row>
    <row r="79" spans="73:108" ht="15"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</row>
    <row r="80" spans="73:108" ht="15"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</row>
    <row r="81" spans="73:108" ht="15"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</row>
    <row r="82" spans="73:108" ht="15"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</row>
    <row r="83" spans="73:108" ht="15"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</row>
    <row r="84" spans="73:108" ht="15"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</row>
    <row r="85" spans="73:108" ht="15"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</row>
    <row r="86" spans="73:108" ht="15"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</row>
    <row r="87" spans="73:108" ht="15"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</row>
    <row r="88" spans="73:108" ht="15"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</row>
    <row r="89" spans="73:108" ht="15"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</row>
    <row r="90" spans="73:108" ht="15"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</row>
    <row r="91" spans="73:108" ht="15"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</row>
    <row r="92" spans="73:108" ht="15"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</row>
    <row r="93" spans="73:108" ht="15"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</row>
    <row r="94" spans="73:108" ht="15"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</row>
    <row r="95" spans="73:108" ht="15"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</row>
    <row r="96" spans="73:108" ht="15"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</row>
    <row r="97" spans="73:108" ht="15"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</row>
    <row r="98" spans="73:108" ht="15"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</row>
    <row r="99" spans="73:108" ht="15"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</row>
    <row r="100" spans="73:108" ht="15"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</row>
    <row r="101" spans="73:108" ht="15"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</row>
    <row r="102" spans="73:108" ht="15"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</row>
    <row r="103" spans="73:108" ht="15"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</row>
    <row r="104" spans="73:108" ht="15"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</row>
    <row r="105" spans="73:108" ht="15"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</row>
    <row r="106" spans="73:108" ht="15"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</row>
    <row r="107" spans="73:108" ht="15"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</row>
    <row r="108" spans="73:108" ht="15"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</row>
    <row r="109" spans="73:108" ht="15"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</row>
    <row r="110" spans="73:108" ht="15"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</row>
    <row r="111" spans="73:108" ht="15"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</row>
    <row r="112" spans="73:108" ht="15"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</row>
    <row r="113" spans="73:108" ht="15"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</row>
    <row r="114" spans="73:108" ht="15"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</row>
    <row r="115" spans="73:108" ht="15"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</row>
    <row r="116" spans="73:108" ht="15"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</row>
    <row r="117" spans="73:108" ht="15"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</row>
    <row r="118" spans="73:108" ht="15"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</row>
    <row r="119" spans="73:108" ht="15"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</row>
    <row r="120" spans="73:108" ht="15"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</row>
    <row r="121" spans="73:108" ht="15"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</row>
    <row r="122" spans="73:108" ht="15"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</row>
    <row r="123" spans="73:108" ht="15"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</row>
    <row r="124" spans="73:108" ht="15"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</row>
    <row r="125" spans="73:108" ht="15"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</row>
    <row r="126" spans="73:108" ht="15"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</row>
    <row r="127" spans="73:108" ht="15"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</row>
    <row r="128" spans="73:108" ht="15"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</row>
    <row r="129" spans="73:108" ht="15"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</row>
    <row r="130" spans="73:108" ht="15"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</row>
    <row r="131" spans="73:108" ht="15"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</row>
    <row r="132" spans="73:108" ht="15"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</row>
    <row r="133" spans="73:108" ht="15"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</row>
    <row r="134" spans="73:108" ht="15"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</row>
    <row r="135" spans="73:108" ht="15"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</row>
    <row r="136" spans="73:108" ht="15"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</row>
    <row r="137" spans="73:108" ht="15"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</row>
    <row r="138" spans="73:108" ht="15"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</row>
    <row r="139" spans="73:108" ht="15"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</row>
    <row r="140" spans="73:108" ht="15"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</row>
    <row r="141" spans="73:108" ht="15"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</row>
    <row r="142" spans="73:108" ht="15"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</row>
    <row r="143" spans="73:108" ht="15"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</row>
    <row r="144" spans="73:108" ht="15"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</row>
    <row r="145" spans="73:108" ht="15"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</row>
    <row r="146" spans="73:108" ht="15"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</row>
    <row r="147" spans="73:108" ht="15"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</row>
    <row r="148" spans="73:108" ht="15"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</row>
    <row r="149" spans="73:108" ht="15"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</row>
    <row r="150" spans="73:108" ht="15"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</row>
    <row r="151" spans="73:108" ht="15"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</row>
    <row r="152" spans="73:108" ht="15"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</row>
    <row r="153" spans="73:108" ht="15"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</row>
    <row r="154" spans="73:108" ht="15"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</row>
    <row r="155" spans="73:108" ht="15"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</row>
    <row r="156" spans="73:108" ht="15"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</row>
    <row r="157" spans="73:108" ht="15"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</row>
    <row r="158" spans="73:108" ht="15"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</row>
    <row r="159" spans="73:108" ht="15"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</row>
    <row r="160" spans="73:108" ht="15"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</row>
    <row r="161" spans="73:108" ht="15"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</row>
    <row r="162" spans="73:108" ht="15"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</row>
    <row r="163" spans="73:108" ht="15"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</row>
    <row r="164" spans="73:108" ht="15"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</row>
    <row r="165" spans="73:108" ht="15"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</row>
    <row r="166" spans="73:108" ht="15"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</row>
    <row r="167" spans="73:108" ht="15"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</row>
  </sheetData>
  <sheetProtection/>
  <mergeCells count="147">
    <mergeCell ref="B9:BT9"/>
    <mergeCell ref="BU9:DD9"/>
    <mergeCell ref="A2:DD2"/>
    <mergeCell ref="A4:BT4"/>
    <mergeCell ref="BU4:DD4"/>
    <mergeCell ref="B5:BT5"/>
    <mergeCell ref="BU5:DD5"/>
    <mergeCell ref="B6:BT6"/>
    <mergeCell ref="BU6:DD6"/>
    <mergeCell ref="B7:BT7"/>
    <mergeCell ref="BU7:DD7"/>
    <mergeCell ref="B8:BT8"/>
    <mergeCell ref="BU8:DD8"/>
    <mergeCell ref="B17:BT17"/>
    <mergeCell ref="BU17:DD17"/>
    <mergeCell ref="B10:BT10"/>
    <mergeCell ref="BU10:DD10"/>
    <mergeCell ref="B11:BT11"/>
    <mergeCell ref="BU11:DD11"/>
    <mergeCell ref="B12:BT12"/>
    <mergeCell ref="BU12:DD12"/>
    <mergeCell ref="B13:BT13"/>
    <mergeCell ref="BU13:DD13"/>
    <mergeCell ref="B14:BT14"/>
    <mergeCell ref="BU14:DD14"/>
    <mergeCell ref="B15:BT15"/>
    <mergeCell ref="BU15:DD15"/>
    <mergeCell ref="B16:BT16"/>
    <mergeCell ref="BU16:DD16"/>
    <mergeCell ref="B25:BT25"/>
    <mergeCell ref="BU25:DD25"/>
    <mergeCell ref="B18:BT18"/>
    <mergeCell ref="BU18:DD18"/>
    <mergeCell ref="B19:BT19"/>
    <mergeCell ref="BU19:DD19"/>
    <mergeCell ref="B20:BT20"/>
    <mergeCell ref="BU20:DD20"/>
    <mergeCell ref="B21:BT21"/>
    <mergeCell ref="BU21:DD21"/>
    <mergeCell ref="B22:BT22"/>
    <mergeCell ref="BU22:DD22"/>
    <mergeCell ref="B23:BT23"/>
    <mergeCell ref="BU23:DD23"/>
    <mergeCell ref="B24:BT24"/>
    <mergeCell ref="BU24:DD24"/>
    <mergeCell ref="B33:BT33"/>
    <mergeCell ref="BU33:DD33"/>
    <mergeCell ref="B26:BT26"/>
    <mergeCell ref="BU26:DD26"/>
    <mergeCell ref="B27:BT27"/>
    <mergeCell ref="BU27:DD27"/>
    <mergeCell ref="B28:BT28"/>
    <mergeCell ref="BU28:DD28"/>
    <mergeCell ref="B29:BT29"/>
    <mergeCell ref="BU29:DD29"/>
    <mergeCell ref="B30:BT30"/>
    <mergeCell ref="BU30:DD30"/>
    <mergeCell ref="B31:BT31"/>
    <mergeCell ref="BU31:DD31"/>
    <mergeCell ref="B32:BT32"/>
    <mergeCell ref="BU32:DD32"/>
    <mergeCell ref="B41:BT41"/>
    <mergeCell ref="BU41:DD41"/>
    <mergeCell ref="B34:BT34"/>
    <mergeCell ref="BU34:DD34"/>
    <mergeCell ref="B35:BT35"/>
    <mergeCell ref="BU35:DD35"/>
    <mergeCell ref="B36:BT36"/>
    <mergeCell ref="BU36:DD36"/>
    <mergeCell ref="B37:BT37"/>
    <mergeCell ref="BU37:DD37"/>
    <mergeCell ref="B38:BT38"/>
    <mergeCell ref="BU38:DD38"/>
    <mergeCell ref="B39:BT39"/>
    <mergeCell ref="BU39:DD39"/>
    <mergeCell ref="B40:BT40"/>
    <mergeCell ref="BU40:DD40"/>
    <mergeCell ref="B49:BT49"/>
    <mergeCell ref="BU49:DD49"/>
    <mergeCell ref="B42:BT42"/>
    <mergeCell ref="BU42:DD42"/>
    <mergeCell ref="B43:BT43"/>
    <mergeCell ref="BU43:DD43"/>
    <mergeCell ref="B44:BT44"/>
    <mergeCell ref="BU44:DD44"/>
    <mergeCell ref="B45:BT45"/>
    <mergeCell ref="BU45:DD45"/>
    <mergeCell ref="B46:BT46"/>
    <mergeCell ref="BU46:DD46"/>
    <mergeCell ref="B47:BT47"/>
    <mergeCell ref="BU47:DD47"/>
    <mergeCell ref="B48:BT48"/>
    <mergeCell ref="BU48:DD48"/>
    <mergeCell ref="B57:BT57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54:BT54"/>
    <mergeCell ref="BU54:DD54"/>
    <mergeCell ref="B55:BT55"/>
    <mergeCell ref="BU55:DD55"/>
    <mergeCell ref="B56:BT56"/>
    <mergeCell ref="BU56:DD56"/>
    <mergeCell ref="B65:BT65"/>
    <mergeCell ref="BU65:DD65"/>
    <mergeCell ref="B58:BT58"/>
    <mergeCell ref="BU58:DD58"/>
    <mergeCell ref="B59:BT59"/>
    <mergeCell ref="BU59:DD59"/>
    <mergeCell ref="B60:BT60"/>
    <mergeCell ref="BU60:DD60"/>
    <mergeCell ref="B61:BT61"/>
    <mergeCell ref="BU61:DD61"/>
    <mergeCell ref="B62:BT62"/>
    <mergeCell ref="BU62:DD62"/>
    <mergeCell ref="B63:BT63"/>
    <mergeCell ref="BU63:DD63"/>
    <mergeCell ref="B64:BT64"/>
    <mergeCell ref="BU64:DD64"/>
    <mergeCell ref="B73:BT73"/>
    <mergeCell ref="BU73:DD73"/>
    <mergeCell ref="B66:BT66"/>
    <mergeCell ref="BU66:DD66"/>
    <mergeCell ref="B67:BT67"/>
    <mergeCell ref="BU67:DD67"/>
    <mergeCell ref="B68:BT68"/>
    <mergeCell ref="BU68:DD68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76:BT76"/>
    <mergeCell ref="BU76:DD76"/>
    <mergeCell ref="B74:BT74"/>
    <mergeCell ref="BU74:DD74"/>
    <mergeCell ref="B75:BT75"/>
    <mergeCell ref="BU75:DD75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AR78"/>
  <sheetViews>
    <sheetView tabSelected="1" view="pageBreakPreview" zoomScale="60" zoomScalePageLayoutView="0" workbookViewId="0" topLeftCell="B3">
      <selection activeCell="I13" sqref="I13"/>
    </sheetView>
  </sheetViews>
  <sheetFormatPr defaultColWidth="9.140625" defaultRowHeight="12.75"/>
  <cols>
    <col min="1" max="1" width="1.8515625" style="0" customWidth="1"/>
    <col min="2" max="2" width="48.57421875" style="0" customWidth="1"/>
    <col min="3" max="3" width="20.8515625" style="0" customWidth="1"/>
    <col min="4" max="8" width="24.28125" style="0" customWidth="1"/>
    <col min="9" max="14" width="39.57421875" style="0" customWidth="1"/>
  </cols>
  <sheetData>
    <row r="1" spans="1:8" ht="14.25" customHeight="1">
      <c r="A1" s="216" t="s">
        <v>92</v>
      </c>
      <c r="B1" s="216"/>
      <c r="C1" s="216"/>
      <c r="D1" s="216"/>
      <c r="E1" s="216"/>
      <c r="F1" s="216"/>
      <c r="G1" s="216"/>
      <c r="H1" s="216"/>
    </row>
    <row r="2" spans="1:8" ht="15">
      <c r="A2" s="49"/>
      <c r="B2" s="49"/>
      <c r="C2" s="49"/>
      <c r="D2" s="49"/>
      <c r="E2" s="49"/>
      <c r="F2" s="49"/>
      <c r="G2" s="49"/>
      <c r="H2" s="49"/>
    </row>
    <row r="3" spans="1:8" ht="12.75">
      <c r="A3" s="218" t="s">
        <v>93</v>
      </c>
      <c r="B3" s="219"/>
      <c r="C3" s="218" t="s">
        <v>94</v>
      </c>
      <c r="D3" s="215" t="s">
        <v>83</v>
      </c>
      <c r="E3" s="215" t="s">
        <v>95</v>
      </c>
      <c r="F3" s="215"/>
      <c r="G3" s="217" t="s">
        <v>96</v>
      </c>
      <c r="H3" s="217"/>
    </row>
    <row r="4" spans="1:8" ht="51">
      <c r="A4" s="220"/>
      <c r="B4" s="221"/>
      <c r="C4" s="220"/>
      <c r="D4" s="215"/>
      <c r="E4" s="51" t="s">
        <v>97</v>
      </c>
      <c r="F4" s="51" t="s">
        <v>98</v>
      </c>
      <c r="G4" s="131" t="s">
        <v>268</v>
      </c>
      <c r="H4" s="131" t="s">
        <v>269</v>
      </c>
    </row>
    <row r="5" spans="1:8" ht="30">
      <c r="A5" s="52"/>
      <c r="B5" s="53" t="s">
        <v>99</v>
      </c>
      <c r="C5" s="54" t="s">
        <v>100</v>
      </c>
      <c r="D5" s="55">
        <f>E5</f>
        <v>147411.41</v>
      </c>
      <c r="E5" s="55">
        <f>Сведения!E49</f>
        <v>147411.41</v>
      </c>
      <c r="F5" s="56"/>
      <c r="G5" s="56">
        <v>0</v>
      </c>
      <c r="H5" s="56">
        <v>0</v>
      </c>
    </row>
    <row r="6" spans="1:8" ht="15">
      <c r="A6" s="52"/>
      <c r="B6" s="57" t="s">
        <v>101</v>
      </c>
      <c r="C6" s="58" t="s">
        <v>100</v>
      </c>
      <c r="D6" s="59">
        <f>D8+D9+D20</f>
        <v>8268880.660000001</v>
      </c>
      <c r="E6" s="59">
        <f>E8+E9+E20</f>
        <v>8268880.660000001</v>
      </c>
      <c r="F6" s="59">
        <f>F8+F9+F20</f>
        <v>0</v>
      </c>
      <c r="G6" s="59">
        <f>G8+G9+G20</f>
        <v>9177620.290000001</v>
      </c>
      <c r="H6" s="59">
        <f>H8+H9+H20</f>
        <v>9863620.29</v>
      </c>
    </row>
    <row r="7" spans="1:8" ht="15">
      <c r="A7" s="52"/>
      <c r="B7" s="53" t="s">
        <v>102</v>
      </c>
      <c r="C7" s="54" t="s">
        <v>100</v>
      </c>
      <c r="D7" s="55"/>
      <c r="E7" s="55"/>
      <c r="F7" s="56"/>
      <c r="G7" s="56"/>
      <c r="H7" s="56"/>
    </row>
    <row r="8" spans="1:8" ht="15">
      <c r="A8" s="52"/>
      <c r="B8" s="53" t="s">
        <v>103</v>
      </c>
      <c r="C8" s="54" t="s">
        <v>100</v>
      </c>
      <c r="D8" s="55">
        <f>E8</f>
        <v>7239206.060000001</v>
      </c>
      <c r="E8" s="55">
        <f>Сведения!F23</f>
        <v>7239206.060000001</v>
      </c>
      <c r="F8" s="55">
        <f>F25</f>
        <v>0</v>
      </c>
      <c r="G8" s="56">
        <f>8153945.69-6000</f>
        <v>8147945.69</v>
      </c>
      <c r="H8" s="56">
        <v>8839945.69</v>
      </c>
    </row>
    <row r="9" spans="1:8" ht="15">
      <c r="A9" s="52"/>
      <c r="B9" s="53" t="s">
        <v>104</v>
      </c>
      <c r="C9" s="54"/>
      <c r="D9" s="55">
        <f aca="true" t="shared" si="0" ref="D9:D69">E9</f>
        <v>6000</v>
      </c>
      <c r="E9" s="55">
        <f>Сведения!F40</f>
        <v>6000</v>
      </c>
      <c r="F9" s="56"/>
      <c r="G9" s="56">
        <f>G14</f>
        <v>6000</v>
      </c>
      <c r="H9" s="56"/>
    </row>
    <row r="10" spans="1:8" ht="15">
      <c r="A10" s="52"/>
      <c r="B10" s="53" t="s">
        <v>105</v>
      </c>
      <c r="C10" s="54"/>
      <c r="D10" s="55">
        <f t="shared" si="0"/>
        <v>0</v>
      </c>
      <c r="E10" s="55"/>
      <c r="F10" s="56"/>
      <c r="G10" s="56"/>
      <c r="H10" s="56"/>
    </row>
    <row r="11" spans="1:8" ht="15">
      <c r="A11" s="52"/>
      <c r="B11" s="53" t="s">
        <v>106</v>
      </c>
      <c r="C11" s="54"/>
      <c r="D11" s="55">
        <f t="shared" si="0"/>
        <v>0</v>
      </c>
      <c r="E11" s="55"/>
      <c r="F11" s="56"/>
      <c r="G11" s="56"/>
      <c r="H11" s="56"/>
    </row>
    <row r="12" spans="1:8" ht="15">
      <c r="A12" s="52"/>
      <c r="B12" s="53" t="s">
        <v>107</v>
      </c>
      <c r="C12" s="54"/>
      <c r="D12" s="55">
        <f t="shared" si="0"/>
        <v>0</v>
      </c>
      <c r="E12" s="55"/>
      <c r="F12" s="56"/>
      <c r="G12" s="56"/>
      <c r="H12" s="56"/>
    </row>
    <row r="13" spans="1:8" ht="47.25">
      <c r="A13" s="52"/>
      <c r="B13" s="126" t="s">
        <v>260</v>
      </c>
      <c r="C13" s="54"/>
      <c r="D13" s="55">
        <f t="shared" si="0"/>
        <v>0</v>
      </c>
      <c r="E13" s="123"/>
      <c r="F13" s="56"/>
      <c r="G13" s="56"/>
      <c r="H13" s="56"/>
    </row>
    <row r="14" spans="1:8" ht="30">
      <c r="A14" s="52"/>
      <c r="B14" s="53" t="s">
        <v>108</v>
      </c>
      <c r="C14" s="54"/>
      <c r="D14" s="55">
        <f t="shared" si="0"/>
        <v>6000</v>
      </c>
      <c r="E14" s="55">
        <f>Сведения!G44</f>
        <v>6000</v>
      </c>
      <c r="F14" s="56"/>
      <c r="G14" s="56">
        <v>6000</v>
      </c>
      <c r="H14" s="56"/>
    </row>
    <row r="15" spans="1:44" s="67" customFormat="1" ht="29.25" customHeight="1">
      <c r="A15" s="61"/>
      <c r="B15" s="62" t="s">
        <v>109</v>
      </c>
      <c r="C15" s="63"/>
      <c r="D15" s="55">
        <f t="shared" si="0"/>
        <v>0</v>
      </c>
      <c r="E15" s="64"/>
      <c r="F15" s="65"/>
      <c r="G15" s="65"/>
      <c r="H15" s="65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</row>
    <row r="16" spans="1:44" s="67" customFormat="1" ht="29.25" customHeight="1">
      <c r="A16" s="61"/>
      <c r="B16" s="62" t="s">
        <v>110</v>
      </c>
      <c r="C16" s="63"/>
      <c r="D16" s="55">
        <f t="shared" si="0"/>
        <v>0</v>
      </c>
      <c r="E16" s="64"/>
      <c r="F16" s="65"/>
      <c r="G16" s="65"/>
      <c r="H16" s="65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</row>
    <row r="17" spans="1:44" s="67" customFormat="1" ht="29.25" customHeight="1">
      <c r="A17" s="61"/>
      <c r="B17" s="62" t="s">
        <v>165</v>
      </c>
      <c r="C17" s="63"/>
      <c r="D17" s="55">
        <f>E17</f>
        <v>0</v>
      </c>
      <c r="E17" s="64"/>
      <c r="F17" s="65"/>
      <c r="G17" s="65"/>
      <c r="H17" s="65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</row>
    <row r="18" spans="1:44" s="67" customFormat="1" ht="29.25" customHeight="1">
      <c r="A18" s="61"/>
      <c r="B18" s="62" t="s">
        <v>111</v>
      </c>
      <c r="C18" s="63"/>
      <c r="D18" s="55">
        <f t="shared" si="0"/>
        <v>0</v>
      </c>
      <c r="E18" s="64"/>
      <c r="F18" s="65"/>
      <c r="G18" s="65"/>
      <c r="H18" s="65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</row>
    <row r="19" spans="1:8" ht="15">
      <c r="A19" s="52"/>
      <c r="B19" s="53" t="s">
        <v>112</v>
      </c>
      <c r="C19" s="54"/>
      <c r="D19" s="55">
        <f t="shared" si="0"/>
        <v>0</v>
      </c>
      <c r="E19" s="55"/>
      <c r="F19" s="56"/>
      <c r="G19" s="56"/>
      <c r="H19" s="56"/>
    </row>
    <row r="20" spans="1:8" ht="60">
      <c r="A20" s="68"/>
      <c r="B20" s="53" t="s">
        <v>113</v>
      </c>
      <c r="C20" s="69" t="s">
        <v>100</v>
      </c>
      <c r="D20" s="55">
        <f t="shared" si="0"/>
        <v>1023674.6</v>
      </c>
      <c r="E20" s="70">
        <f>E22</f>
        <v>1023674.6</v>
      </c>
      <c r="F20" s="70">
        <f>F22+F24</f>
        <v>0</v>
      </c>
      <c r="G20" s="56">
        <f>E20</f>
        <v>1023674.6</v>
      </c>
      <c r="H20" s="56">
        <f>G20</f>
        <v>1023674.6</v>
      </c>
    </row>
    <row r="21" spans="1:8" ht="15">
      <c r="A21" s="52"/>
      <c r="B21" s="53" t="s">
        <v>102</v>
      </c>
      <c r="C21" s="54" t="s">
        <v>100</v>
      </c>
      <c r="D21" s="55">
        <f t="shared" si="0"/>
        <v>0</v>
      </c>
      <c r="E21" s="55"/>
      <c r="F21" s="56"/>
      <c r="G21" s="56"/>
      <c r="H21" s="56"/>
    </row>
    <row r="22" spans="1:8" ht="30">
      <c r="A22" s="52"/>
      <c r="B22" s="124" t="s">
        <v>114</v>
      </c>
      <c r="C22" s="125" t="s">
        <v>100</v>
      </c>
      <c r="D22" s="123">
        <f t="shared" si="0"/>
        <v>1023674.6</v>
      </c>
      <c r="E22" s="123">
        <f>Сведения!F45+Сведения!G48</f>
        <v>1023674.6</v>
      </c>
      <c r="F22" s="123">
        <f>Сведения!H46</f>
        <v>0</v>
      </c>
      <c r="G22" s="123">
        <f>E22-Сведения!G48</f>
        <v>1023462</v>
      </c>
      <c r="H22" s="123">
        <f>G22</f>
        <v>1023462</v>
      </c>
    </row>
    <row r="23" spans="1:8" ht="15">
      <c r="A23" s="52"/>
      <c r="B23" s="124" t="s">
        <v>102</v>
      </c>
      <c r="C23" s="125" t="s">
        <v>100</v>
      </c>
      <c r="D23" s="123">
        <f t="shared" si="0"/>
        <v>0</v>
      </c>
      <c r="E23" s="123"/>
      <c r="F23" s="56"/>
      <c r="G23" s="56"/>
      <c r="H23" s="56"/>
    </row>
    <row r="24" spans="1:8" ht="30">
      <c r="A24" s="52"/>
      <c r="B24" s="124" t="s">
        <v>115</v>
      </c>
      <c r="C24" s="125" t="s">
        <v>100</v>
      </c>
      <c r="D24" s="123">
        <f t="shared" si="0"/>
        <v>0</v>
      </c>
      <c r="E24" s="123"/>
      <c r="F24" s="56">
        <v>0</v>
      </c>
      <c r="G24" s="56"/>
      <c r="H24" s="56"/>
    </row>
    <row r="25" spans="1:10" ht="20.25">
      <c r="A25" s="71"/>
      <c r="B25" s="57" t="s">
        <v>116</v>
      </c>
      <c r="C25" s="72"/>
      <c r="D25" s="59">
        <f t="shared" si="0"/>
        <v>8416292.07</v>
      </c>
      <c r="E25" s="73">
        <f>E27+E33+E57</f>
        <v>8416292.07</v>
      </c>
      <c r="F25" s="73">
        <f>F27+F33+F57</f>
        <v>0</v>
      </c>
      <c r="G25" s="73">
        <f>G27+G33+G57</f>
        <v>9177407.690000001</v>
      </c>
      <c r="H25" s="73">
        <f>H27+H33+H57</f>
        <v>9863407.690000001</v>
      </c>
      <c r="I25" s="144">
        <f>G6-G25</f>
        <v>212.59999999962747</v>
      </c>
      <c r="J25" s="31">
        <f>H6-H25</f>
        <v>212.59999999776483</v>
      </c>
    </row>
    <row r="26" spans="1:8" ht="15">
      <c r="A26" s="52"/>
      <c r="B26" s="53" t="s">
        <v>102</v>
      </c>
      <c r="C26" s="54"/>
      <c r="D26" s="55">
        <f t="shared" si="0"/>
        <v>0</v>
      </c>
      <c r="E26" s="55"/>
      <c r="F26" s="55"/>
      <c r="G26" s="56"/>
      <c r="H26" s="56"/>
    </row>
    <row r="27" spans="1:8" ht="30">
      <c r="A27" s="52"/>
      <c r="B27" s="53" t="s">
        <v>117</v>
      </c>
      <c r="C27" s="54" t="s">
        <v>118</v>
      </c>
      <c r="D27" s="55">
        <f t="shared" si="0"/>
        <v>5283349.3100000005</v>
      </c>
      <c r="E27" s="59">
        <f>E29+E30+E31+E32</f>
        <v>5283349.3100000005</v>
      </c>
      <c r="F27" s="59">
        <f>F29+F30+F31+F32</f>
        <v>0</v>
      </c>
      <c r="G27" s="59">
        <f>G29+G30+G31+G32</f>
        <v>6516697.790000001</v>
      </c>
      <c r="H27" s="59">
        <f>H29+H30+H31+H32</f>
        <v>7208697.790000001</v>
      </c>
    </row>
    <row r="28" spans="1:8" ht="15">
      <c r="A28" s="52"/>
      <c r="B28" s="53" t="s">
        <v>119</v>
      </c>
      <c r="C28" s="54"/>
      <c r="D28" s="55">
        <f t="shared" si="0"/>
        <v>0</v>
      </c>
      <c r="E28" s="55"/>
      <c r="F28" s="56"/>
      <c r="G28" s="56"/>
      <c r="H28" s="56"/>
    </row>
    <row r="29" spans="1:8" ht="15">
      <c r="A29" s="52"/>
      <c r="B29" s="53" t="s">
        <v>120</v>
      </c>
      <c r="C29" s="54" t="s">
        <v>74</v>
      </c>
      <c r="D29" s="55">
        <f t="shared" si="0"/>
        <v>4057427.62</v>
      </c>
      <c r="E29" s="55">
        <f>Сведения!G24</f>
        <v>4057427.62</v>
      </c>
      <c r="F29" s="56"/>
      <c r="G29" s="56">
        <f>56404.57+4948739.9</f>
        <v>5005144.470000001</v>
      </c>
      <c r="H29" s="56">
        <f>4948739.9+587904.57</f>
        <v>5536644.470000001</v>
      </c>
    </row>
    <row r="30" spans="1:8" ht="15">
      <c r="A30" s="52"/>
      <c r="B30" s="53" t="s">
        <v>121</v>
      </c>
      <c r="C30" s="54" t="s">
        <v>122</v>
      </c>
      <c r="D30" s="55">
        <f t="shared" si="0"/>
        <v>0</v>
      </c>
      <c r="E30" s="55"/>
      <c r="F30" s="56"/>
      <c r="G30" s="56"/>
      <c r="H30" s="56"/>
    </row>
    <row r="31" spans="1:8" ht="15">
      <c r="A31" s="52"/>
      <c r="B31" s="53" t="s">
        <v>121</v>
      </c>
      <c r="C31" s="54" t="s">
        <v>30</v>
      </c>
      <c r="D31" s="55">
        <f t="shared" si="0"/>
        <v>578.83</v>
      </c>
      <c r="E31" s="55">
        <f>'сад 26'!N9</f>
        <v>578.83</v>
      </c>
      <c r="F31" s="56"/>
      <c r="G31" s="56"/>
      <c r="H31" s="56"/>
    </row>
    <row r="32" spans="1:8" ht="15">
      <c r="A32" s="52"/>
      <c r="B32" s="53" t="s">
        <v>123</v>
      </c>
      <c r="C32" s="54" t="s">
        <v>75</v>
      </c>
      <c r="D32" s="55">
        <f t="shared" si="0"/>
        <v>1225342.8599999999</v>
      </c>
      <c r="E32" s="55">
        <f>Сведения!G27</f>
        <v>1225342.8599999999</v>
      </c>
      <c r="F32" s="56"/>
      <c r="G32" s="56">
        <f>17034.18+1494519.14</f>
        <v>1511553.3199999998</v>
      </c>
      <c r="H32" s="56">
        <f>1494519.14+177534.18</f>
        <v>1672053.3199999998</v>
      </c>
    </row>
    <row r="33" spans="1:8" ht="15">
      <c r="A33" s="52"/>
      <c r="B33" s="53" t="s">
        <v>124</v>
      </c>
      <c r="C33" s="54" t="s">
        <v>125</v>
      </c>
      <c r="D33" s="59">
        <f t="shared" si="0"/>
        <v>1079058.8399999999</v>
      </c>
      <c r="E33" s="59">
        <f>E35+E36+E37+E46+E47+E53+E54+E55+E56</f>
        <v>1079058.8399999999</v>
      </c>
      <c r="F33" s="59">
        <f>F35+F36+F37+F46+F47+F53+F54+F55+F56</f>
        <v>0</v>
      </c>
      <c r="G33" s="59">
        <f>G35+G36+G37+G46+G47+G53+G54+G55+G56</f>
        <v>732505.01</v>
      </c>
      <c r="H33" s="59">
        <f>H35+H36+H37+H46+H47+H53+H54+H55+H56</f>
        <v>726505.01</v>
      </c>
    </row>
    <row r="34" spans="1:8" ht="15">
      <c r="A34" s="52"/>
      <c r="B34" s="53" t="s">
        <v>119</v>
      </c>
      <c r="C34" s="54"/>
      <c r="D34" s="55">
        <f t="shared" si="0"/>
        <v>0</v>
      </c>
      <c r="E34" s="55"/>
      <c r="F34" s="56"/>
      <c r="G34" s="56"/>
      <c r="H34" s="56"/>
    </row>
    <row r="35" spans="1:8" ht="15">
      <c r="A35" s="52"/>
      <c r="B35" s="53" t="s">
        <v>126</v>
      </c>
      <c r="C35" s="54" t="s">
        <v>17</v>
      </c>
      <c r="D35" s="55">
        <f t="shared" si="0"/>
        <v>14782.94</v>
      </c>
      <c r="E35" s="55">
        <f>Сведения!G28</f>
        <v>14782.94</v>
      </c>
      <c r="F35" s="56"/>
      <c r="G35" s="56">
        <v>8211.36</v>
      </c>
      <c r="H35" s="56">
        <v>8211.36</v>
      </c>
    </row>
    <row r="36" spans="1:8" ht="15">
      <c r="A36" s="52"/>
      <c r="B36" s="53" t="s">
        <v>127</v>
      </c>
      <c r="C36" s="54" t="s">
        <v>31</v>
      </c>
      <c r="D36" s="55">
        <f t="shared" si="0"/>
        <v>9600</v>
      </c>
      <c r="E36" s="55">
        <f>Сведения!G29</f>
        <v>9600</v>
      </c>
      <c r="F36" s="56"/>
      <c r="G36" s="56">
        <v>9600</v>
      </c>
      <c r="H36" s="56">
        <v>9600</v>
      </c>
    </row>
    <row r="37" spans="1:8" ht="15">
      <c r="A37" s="52"/>
      <c r="B37" s="53" t="s">
        <v>128</v>
      </c>
      <c r="C37" s="54" t="s">
        <v>76</v>
      </c>
      <c r="D37" s="55">
        <f t="shared" si="0"/>
        <v>661984.5399999999</v>
      </c>
      <c r="E37" s="55">
        <f>E38+E40+E41+E42+E43+E44+E39</f>
        <v>661984.5399999999</v>
      </c>
      <c r="F37" s="55">
        <f>F38+F40+F41+F42</f>
        <v>0</v>
      </c>
      <c r="G37" s="55">
        <f>G38+G40+G41+G42+G43+G44+G39</f>
        <v>323967.99</v>
      </c>
      <c r="H37" s="55">
        <f>H38+H40+H41+H42+H43+H44+H39</f>
        <v>323967.99</v>
      </c>
    </row>
    <row r="38" spans="1:8" ht="15">
      <c r="A38" s="52"/>
      <c r="B38" s="53" t="s">
        <v>129</v>
      </c>
      <c r="C38" s="54" t="s">
        <v>130</v>
      </c>
      <c r="D38" s="55">
        <f t="shared" si="0"/>
        <v>382118.04</v>
      </c>
      <c r="E38" s="55">
        <f>'сад 26'!N27</f>
        <v>382118.04</v>
      </c>
      <c r="F38" s="56"/>
      <c r="G38" s="56">
        <v>49563.87</v>
      </c>
      <c r="H38" s="56">
        <v>49563.87</v>
      </c>
    </row>
    <row r="39" spans="1:8" ht="15">
      <c r="A39" s="52"/>
      <c r="B39" s="53"/>
      <c r="C39" s="54" t="s">
        <v>277</v>
      </c>
      <c r="D39" s="55">
        <f>E39</f>
        <v>0</v>
      </c>
      <c r="E39" s="55">
        <f>'сад 26'!N28</f>
        <v>0</v>
      </c>
      <c r="F39" s="56"/>
      <c r="G39" s="56"/>
      <c r="H39" s="56"/>
    </row>
    <row r="40" spans="1:8" ht="15">
      <c r="A40" s="52"/>
      <c r="B40" s="53" t="s">
        <v>131</v>
      </c>
      <c r="C40" s="54" t="s">
        <v>132</v>
      </c>
      <c r="D40" s="55">
        <f t="shared" si="0"/>
        <v>0</v>
      </c>
      <c r="E40" s="55"/>
      <c r="F40" s="56"/>
      <c r="G40" s="56"/>
      <c r="H40" s="56"/>
    </row>
    <row r="41" spans="1:8" ht="15">
      <c r="A41" s="52"/>
      <c r="B41" s="53" t="s">
        <v>133</v>
      </c>
      <c r="C41" s="54" t="s">
        <v>134</v>
      </c>
      <c r="D41" s="55">
        <f t="shared" si="0"/>
        <v>179822.77</v>
      </c>
      <c r="E41" s="55">
        <f>'сад 26'!N29</f>
        <v>179822.77</v>
      </c>
      <c r="F41" s="56"/>
      <c r="G41" s="56">
        <v>175521.62</v>
      </c>
      <c r="H41" s="56">
        <v>175521.62</v>
      </c>
    </row>
    <row r="42" spans="1:8" ht="15">
      <c r="A42" s="52"/>
      <c r="B42" s="53" t="s">
        <v>135</v>
      </c>
      <c r="C42" s="54" t="s">
        <v>136</v>
      </c>
      <c r="D42" s="55">
        <f t="shared" si="0"/>
        <v>26413.22</v>
      </c>
      <c r="E42" s="55">
        <f>'сад 26'!N30</f>
        <v>26413.22</v>
      </c>
      <c r="F42" s="56"/>
      <c r="G42" s="56">
        <v>25813.22</v>
      </c>
      <c r="H42" s="56">
        <v>25813.22</v>
      </c>
    </row>
    <row r="43" spans="1:8" ht="15">
      <c r="A43" s="52"/>
      <c r="B43" s="53"/>
      <c r="C43" s="54" t="s">
        <v>273</v>
      </c>
      <c r="D43" s="55">
        <f>E43</f>
        <v>6679.29</v>
      </c>
      <c r="E43" s="55">
        <f>'сад 26'!N31</f>
        <v>6679.29</v>
      </c>
      <c r="F43" s="56"/>
      <c r="G43" s="56">
        <v>6118.07</v>
      </c>
      <c r="H43" s="56">
        <v>6118.07</v>
      </c>
    </row>
    <row r="44" spans="1:8" ht="15">
      <c r="A44" s="52"/>
      <c r="B44" s="53"/>
      <c r="C44" s="54" t="s">
        <v>274</v>
      </c>
      <c r="D44" s="55">
        <f>E44</f>
        <v>66951.22</v>
      </c>
      <c r="E44" s="55">
        <f>'сад 26'!N32</f>
        <v>66951.22</v>
      </c>
      <c r="F44" s="56"/>
      <c r="G44" s="56">
        <v>66951.21</v>
      </c>
      <c r="H44" s="56">
        <v>66951.21</v>
      </c>
    </row>
    <row r="45" spans="1:8" ht="15">
      <c r="A45" s="52"/>
      <c r="B45" s="53" t="s">
        <v>137</v>
      </c>
      <c r="C45" s="54"/>
      <c r="D45" s="55">
        <f t="shared" si="0"/>
        <v>0</v>
      </c>
      <c r="E45" s="55"/>
      <c r="F45" s="56"/>
      <c r="G45" s="56"/>
      <c r="H45" s="56"/>
    </row>
    <row r="46" spans="1:8" ht="15">
      <c r="A46" s="52"/>
      <c r="B46" s="53" t="s">
        <v>138</v>
      </c>
      <c r="C46" s="54" t="s">
        <v>32</v>
      </c>
      <c r="D46" s="55">
        <f t="shared" si="0"/>
        <v>74808.24</v>
      </c>
      <c r="E46" s="55">
        <f>Сведения!G31+Сведения!G44+Сведения!G48</f>
        <v>74808.24</v>
      </c>
      <c r="F46" s="56"/>
      <c r="G46" s="56">
        <f>61680.64+6000</f>
        <v>67680.64</v>
      </c>
      <c r="H46" s="56">
        <v>61680.64</v>
      </c>
    </row>
    <row r="47" spans="1:8" ht="15">
      <c r="A47" s="52"/>
      <c r="B47" s="53" t="s">
        <v>139</v>
      </c>
      <c r="C47" s="54" t="s">
        <v>33</v>
      </c>
      <c r="D47" s="55">
        <f t="shared" si="0"/>
        <v>136696</v>
      </c>
      <c r="E47" s="55">
        <f>Сведения!G32</f>
        <v>136696</v>
      </c>
      <c r="F47" s="56"/>
      <c r="G47" s="56">
        <v>143999.8</v>
      </c>
      <c r="H47" s="56">
        <v>143999.8</v>
      </c>
    </row>
    <row r="48" spans="1:8" ht="15">
      <c r="A48" s="52"/>
      <c r="B48" s="53" t="s">
        <v>140</v>
      </c>
      <c r="C48" s="54"/>
      <c r="D48" s="55">
        <f t="shared" si="0"/>
        <v>0</v>
      </c>
      <c r="E48" s="55"/>
      <c r="F48" s="56"/>
      <c r="G48" s="56"/>
      <c r="H48" s="56"/>
    </row>
    <row r="49" spans="1:8" ht="15">
      <c r="A49" s="52"/>
      <c r="B49" s="53" t="s">
        <v>119</v>
      </c>
      <c r="C49" s="54"/>
      <c r="D49" s="55">
        <f t="shared" si="0"/>
        <v>0</v>
      </c>
      <c r="E49" s="55"/>
      <c r="F49" s="56"/>
      <c r="G49" s="56"/>
      <c r="H49" s="56"/>
    </row>
    <row r="50" spans="1:8" ht="30">
      <c r="A50" s="52"/>
      <c r="B50" s="53" t="s">
        <v>141</v>
      </c>
      <c r="C50" s="54"/>
      <c r="D50" s="55">
        <f t="shared" si="0"/>
        <v>0</v>
      </c>
      <c r="E50" s="55"/>
      <c r="F50" s="56"/>
      <c r="G50" s="56"/>
      <c r="H50" s="56"/>
    </row>
    <row r="51" spans="1:8" ht="15">
      <c r="A51" s="52"/>
      <c r="B51" s="53" t="s">
        <v>142</v>
      </c>
      <c r="C51" s="54"/>
      <c r="D51" s="55">
        <f t="shared" si="0"/>
        <v>0</v>
      </c>
      <c r="E51" s="55"/>
      <c r="F51" s="56"/>
      <c r="G51" s="56"/>
      <c r="H51" s="56"/>
    </row>
    <row r="52" spans="1:8" ht="15">
      <c r="A52" s="52"/>
      <c r="B52" s="53" t="s">
        <v>119</v>
      </c>
      <c r="C52" s="54"/>
      <c r="D52" s="55">
        <f t="shared" si="0"/>
        <v>0</v>
      </c>
      <c r="E52" s="55"/>
      <c r="F52" s="56"/>
      <c r="G52" s="56"/>
      <c r="H52" s="56"/>
    </row>
    <row r="53" spans="1:8" ht="15">
      <c r="A53" s="52"/>
      <c r="B53" s="53" t="s">
        <v>143</v>
      </c>
      <c r="C53" s="54" t="s">
        <v>34</v>
      </c>
      <c r="D53" s="55">
        <f t="shared" si="0"/>
        <v>1200</v>
      </c>
      <c r="E53" s="55">
        <f>'сад 26'!N13</f>
        <v>1200</v>
      </c>
      <c r="F53" s="56"/>
      <c r="G53" s="56">
        <v>1200</v>
      </c>
      <c r="H53" s="56">
        <v>1200</v>
      </c>
    </row>
    <row r="54" spans="1:8" ht="15">
      <c r="A54" s="52"/>
      <c r="B54" s="53" t="s">
        <v>144</v>
      </c>
      <c r="C54" s="54" t="s">
        <v>145</v>
      </c>
      <c r="D54" s="55">
        <f t="shared" si="0"/>
        <v>52659.68</v>
      </c>
      <c r="E54" s="55">
        <f>'сад 26'!N20</f>
        <v>52659.68</v>
      </c>
      <c r="F54" s="56"/>
      <c r="G54" s="56">
        <v>51312</v>
      </c>
      <c r="H54" s="56">
        <v>51312</v>
      </c>
    </row>
    <row r="55" spans="1:8" ht="15">
      <c r="A55" s="52"/>
      <c r="B55" s="53" t="s">
        <v>146</v>
      </c>
      <c r="C55" s="54" t="s">
        <v>147</v>
      </c>
      <c r="D55" s="55">
        <f t="shared" si="0"/>
        <v>1731.44</v>
      </c>
      <c r="E55" s="55">
        <f>'сад 26'!N21</f>
        <v>1731.44</v>
      </c>
      <c r="F55" s="56"/>
      <c r="G55" s="56">
        <v>937.22</v>
      </c>
      <c r="H55" s="56">
        <v>937.22</v>
      </c>
    </row>
    <row r="56" spans="1:8" ht="15">
      <c r="A56" s="52"/>
      <c r="B56" s="53" t="s">
        <v>166</v>
      </c>
      <c r="C56" s="54" t="s">
        <v>167</v>
      </c>
      <c r="D56" s="55">
        <f t="shared" si="0"/>
        <v>125596</v>
      </c>
      <c r="E56" s="55">
        <f>'сад 26'!N22</f>
        <v>125596</v>
      </c>
      <c r="F56" s="55"/>
      <c r="G56" s="56">
        <v>125596</v>
      </c>
      <c r="H56" s="56">
        <v>125596</v>
      </c>
    </row>
    <row r="57" spans="1:8" ht="15">
      <c r="A57" s="52"/>
      <c r="B57" s="53" t="s">
        <v>148</v>
      </c>
      <c r="C57" s="54" t="s">
        <v>26</v>
      </c>
      <c r="D57" s="55">
        <f t="shared" si="0"/>
        <v>2053883.9200000002</v>
      </c>
      <c r="E57" s="59">
        <f>E59+E62+E63+E64+E65</f>
        <v>2053883.9200000002</v>
      </c>
      <c r="F57" s="59">
        <f>F59+F62+F63+F64+F65</f>
        <v>0</v>
      </c>
      <c r="G57" s="59">
        <f>G59+G62+G63+G64+G65</f>
        <v>1928204.8900000001</v>
      </c>
      <c r="H57" s="59">
        <f>H59+H62+H63+H64+H65</f>
        <v>1928204.8900000001</v>
      </c>
    </row>
    <row r="58" spans="1:8" ht="15">
      <c r="A58" s="52"/>
      <c r="B58" s="53" t="s">
        <v>119</v>
      </c>
      <c r="C58" s="54"/>
      <c r="D58" s="55">
        <f t="shared" si="0"/>
        <v>0</v>
      </c>
      <c r="E58" s="55"/>
      <c r="F58" s="56"/>
      <c r="G58" s="56"/>
      <c r="H58" s="56"/>
    </row>
    <row r="59" spans="1:8" ht="15">
      <c r="A59" s="52"/>
      <c r="B59" s="53" t="s">
        <v>149</v>
      </c>
      <c r="C59" s="54" t="s">
        <v>35</v>
      </c>
      <c r="D59" s="55">
        <f t="shared" si="0"/>
        <v>206888</v>
      </c>
      <c r="E59" s="123">
        <f>Сведения!G36</f>
        <v>206888</v>
      </c>
      <c r="F59" s="56"/>
      <c r="G59" s="56">
        <v>206888</v>
      </c>
      <c r="H59" s="56">
        <v>206888</v>
      </c>
    </row>
    <row r="60" spans="1:8" ht="15">
      <c r="A60" s="52"/>
      <c r="B60" s="53" t="s">
        <v>150</v>
      </c>
      <c r="C60" s="54"/>
      <c r="D60" s="55">
        <f t="shared" si="0"/>
        <v>0</v>
      </c>
      <c r="E60" s="55"/>
      <c r="F60" s="56"/>
      <c r="G60" s="56"/>
      <c r="H60" s="56"/>
    </row>
    <row r="61" spans="1:8" ht="30">
      <c r="A61" s="52"/>
      <c r="B61" s="53" t="s">
        <v>151</v>
      </c>
      <c r="C61" s="54"/>
      <c r="D61" s="55">
        <f t="shared" si="0"/>
        <v>0</v>
      </c>
      <c r="E61" s="55"/>
      <c r="F61" s="56"/>
      <c r="G61" s="56"/>
      <c r="H61" s="56"/>
    </row>
    <row r="62" spans="1:8" ht="15">
      <c r="A62" s="52"/>
      <c r="B62" s="53" t="s">
        <v>152</v>
      </c>
      <c r="C62" s="54" t="s">
        <v>36</v>
      </c>
      <c r="D62" s="55">
        <f t="shared" si="0"/>
        <v>9424.37</v>
      </c>
      <c r="E62" s="55">
        <f>'сад 26'!N15</f>
        <v>9424.37</v>
      </c>
      <c r="F62" s="56"/>
      <c r="G62" s="56">
        <v>9424.37</v>
      </c>
      <c r="H62" s="56">
        <v>9424.37</v>
      </c>
    </row>
    <row r="63" spans="1:8" ht="15">
      <c r="A63" s="52"/>
      <c r="B63" s="53" t="s">
        <v>153</v>
      </c>
      <c r="C63" s="54" t="s">
        <v>154</v>
      </c>
      <c r="D63" s="55">
        <f t="shared" si="0"/>
        <v>1834185.31</v>
      </c>
      <c r="E63" s="123">
        <f>'сад 26'!N24+Сведения!G46</f>
        <v>1834185.31</v>
      </c>
      <c r="F63" s="56"/>
      <c r="G63" s="56">
        <v>1703602.56</v>
      </c>
      <c r="H63" s="56">
        <v>1703602.56</v>
      </c>
    </row>
    <row r="64" spans="1:8" ht="30">
      <c r="A64" s="52"/>
      <c r="B64" s="53" t="s">
        <v>155</v>
      </c>
      <c r="C64" s="54" t="s">
        <v>156</v>
      </c>
      <c r="D64" s="55">
        <f t="shared" si="0"/>
        <v>3386.239999999999</v>
      </c>
      <c r="E64" s="123">
        <f>'сад 26'!N25</f>
        <v>3386.239999999999</v>
      </c>
      <c r="F64" s="56"/>
      <c r="G64" s="56">
        <v>8289.96</v>
      </c>
      <c r="H64" s="56">
        <v>8289.96</v>
      </c>
    </row>
    <row r="65" spans="1:8" ht="15">
      <c r="A65" s="52"/>
      <c r="B65" s="53" t="s">
        <v>157</v>
      </c>
      <c r="C65" s="54" t="s">
        <v>158</v>
      </c>
      <c r="D65" s="55">
        <f t="shared" si="0"/>
        <v>0</v>
      </c>
      <c r="E65" s="55">
        <f>'сад 26'!N26</f>
        <v>0</v>
      </c>
      <c r="F65" s="56"/>
      <c r="G65" s="56"/>
      <c r="H65" s="56"/>
    </row>
    <row r="66" spans="1:8" ht="15">
      <c r="A66" s="52"/>
      <c r="B66" s="53" t="s">
        <v>159</v>
      </c>
      <c r="C66" s="54"/>
      <c r="D66" s="55">
        <f t="shared" si="0"/>
        <v>0</v>
      </c>
      <c r="E66" s="55"/>
      <c r="F66" s="56"/>
      <c r="G66" s="56"/>
      <c r="H66" s="56"/>
    </row>
    <row r="67" spans="1:8" ht="15">
      <c r="A67" s="52"/>
      <c r="B67" s="53" t="s">
        <v>119</v>
      </c>
      <c r="C67" s="54"/>
      <c r="D67" s="55">
        <f t="shared" si="0"/>
        <v>0</v>
      </c>
      <c r="E67" s="55"/>
      <c r="F67" s="56"/>
      <c r="G67" s="56"/>
      <c r="H67" s="56"/>
    </row>
    <row r="68" spans="1:8" ht="15">
      <c r="A68" s="52"/>
      <c r="B68" s="53" t="s">
        <v>160</v>
      </c>
      <c r="C68" s="54"/>
      <c r="D68" s="55">
        <f t="shared" si="0"/>
        <v>0</v>
      </c>
      <c r="E68" s="55"/>
      <c r="F68" s="56"/>
      <c r="G68" s="56"/>
      <c r="H68" s="56"/>
    </row>
    <row r="69" spans="1:8" ht="15">
      <c r="A69" s="52"/>
      <c r="B69" s="53" t="s">
        <v>161</v>
      </c>
      <c r="C69" s="54" t="s">
        <v>100</v>
      </c>
      <c r="D69" s="55">
        <f t="shared" si="0"/>
        <v>0</v>
      </c>
      <c r="E69" s="55"/>
      <c r="F69" s="55"/>
      <c r="G69" s="56"/>
      <c r="H69" s="56"/>
    </row>
    <row r="70" spans="1:8" ht="15">
      <c r="A70" s="48"/>
      <c r="B70" s="48"/>
      <c r="C70" s="48"/>
      <c r="D70" s="48"/>
      <c r="E70" s="48"/>
      <c r="F70" s="48"/>
      <c r="G70" s="48"/>
      <c r="H70" s="48"/>
    </row>
    <row r="71" spans="1:8" ht="15">
      <c r="A71" s="49" t="s">
        <v>162</v>
      </c>
      <c r="B71" s="49"/>
      <c r="C71" s="74"/>
      <c r="D71" s="74"/>
      <c r="E71" s="163" t="s">
        <v>300</v>
      </c>
      <c r="F71" s="163"/>
      <c r="G71" s="76"/>
      <c r="H71" s="76"/>
    </row>
    <row r="72" spans="1:8" ht="15">
      <c r="A72" s="49"/>
      <c r="B72" s="49"/>
      <c r="C72" s="77" t="s">
        <v>43</v>
      </c>
      <c r="D72" s="78"/>
      <c r="E72" s="222" t="s">
        <v>44</v>
      </c>
      <c r="F72" s="222"/>
      <c r="G72" s="79"/>
      <c r="H72" s="79"/>
    </row>
    <row r="73" spans="1:8" ht="15">
      <c r="A73" s="49"/>
      <c r="B73" s="49"/>
      <c r="C73" s="80"/>
      <c r="D73" s="81"/>
      <c r="E73" s="81"/>
      <c r="F73" s="81"/>
      <c r="G73" s="81"/>
      <c r="H73" s="81"/>
    </row>
    <row r="74" spans="1:8" ht="15">
      <c r="A74" s="82"/>
      <c r="B74" s="82"/>
      <c r="C74" s="83"/>
      <c r="D74" s="81"/>
      <c r="E74" s="81"/>
      <c r="F74" s="81"/>
      <c r="G74" s="81"/>
      <c r="H74" s="81"/>
    </row>
    <row r="75" spans="1:8" ht="15">
      <c r="A75" s="49" t="s">
        <v>163</v>
      </c>
      <c r="B75" s="82"/>
      <c r="C75" s="75"/>
      <c r="D75" s="74"/>
      <c r="E75" s="163" t="s">
        <v>87</v>
      </c>
      <c r="F75" s="163"/>
      <c r="G75" s="76"/>
      <c r="H75" s="76"/>
    </row>
    <row r="76" spans="1:8" ht="15">
      <c r="A76" s="48"/>
      <c r="B76" s="49"/>
      <c r="C76" s="77" t="s">
        <v>43</v>
      </c>
      <c r="D76" s="78"/>
      <c r="E76" s="222" t="s">
        <v>44</v>
      </c>
      <c r="F76" s="222"/>
      <c r="G76" s="79"/>
      <c r="H76" s="79"/>
    </row>
    <row r="77" spans="1:8" ht="15">
      <c r="A77" s="85" t="s">
        <v>27</v>
      </c>
      <c r="B77" s="49"/>
      <c r="C77" s="86"/>
      <c r="D77" s="87"/>
      <c r="E77" s="163" t="s">
        <v>164</v>
      </c>
      <c r="F77" s="163"/>
      <c r="G77" s="88"/>
      <c r="H77" s="88"/>
    </row>
    <row r="78" spans="1:8" ht="15">
      <c r="A78" s="49"/>
      <c r="B78" s="49"/>
      <c r="C78" s="77" t="s">
        <v>43</v>
      </c>
      <c r="D78" s="78"/>
      <c r="E78" s="222" t="s">
        <v>44</v>
      </c>
      <c r="F78" s="222"/>
      <c r="G78" s="79"/>
      <c r="H78" s="79"/>
    </row>
  </sheetData>
  <sheetProtection/>
  <mergeCells count="12">
    <mergeCell ref="E78:F78"/>
    <mergeCell ref="E71:F71"/>
    <mergeCell ref="E72:F72"/>
    <mergeCell ref="E75:F75"/>
    <mergeCell ref="E76:F76"/>
    <mergeCell ref="D3:D4"/>
    <mergeCell ref="E3:F3"/>
    <mergeCell ref="A1:H1"/>
    <mergeCell ref="E77:F77"/>
    <mergeCell ref="G3:H3"/>
    <mergeCell ref="A3:B4"/>
    <mergeCell ref="C3:C4"/>
  </mergeCells>
  <printOptions/>
  <pageMargins left="0.45" right="0.14" top="0.37" bottom="0.55" header="0.5" footer="0.5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Диляра</cp:lastModifiedBy>
  <cp:lastPrinted>2015-02-06T12:19:36Z</cp:lastPrinted>
  <dcterms:created xsi:type="dcterms:W3CDTF">2002-03-11T10:22:12Z</dcterms:created>
  <dcterms:modified xsi:type="dcterms:W3CDTF">2015-02-16T14:55:04Z</dcterms:modified>
  <cp:category/>
  <cp:version/>
  <cp:contentType/>
  <cp:contentStatus/>
</cp:coreProperties>
</file>